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_WORK\__PAPERS &amp; CHAPTERS\2014_Frankema &amp; Jerven_Writing History Backwards.EHR\FINAL VERSION + DATA\African Population Database reposit AEHN\"/>
    </mc:Choice>
  </mc:AlternateContent>
  <xr:revisionPtr revIDLastSave="0" documentId="13_ncr:1_{B9365E1B-80BB-4FAA-B601-E84F63699FD8}" xr6:coauthVersionLast="47" xr6:coauthVersionMax="47" xr10:uidLastSave="{00000000-0000-0000-0000-000000000000}"/>
  <bookViews>
    <workbookView xWindow="-110" yWindow="-110" windowWidth="19420" windowHeight="11500" xr2:uid="{00000000-000D-0000-FFFF-FFFF00000000}"/>
  </bookViews>
  <sheets>
    <sheet name="NOTES" sheetId="12" r:id="rId1"/>
    <sheet name="COUNTRY SERIES 1850-2020" sheetId="15" r:id="rId2"/>
    <sheet name="Default &amp; Adjusted Growth Rates" sheetId="13" r:id="rId3"/>
    <sheet name="TOTAL AFRICA" sheetId="11" r:id="rId4"/>
    <sheet name="NORTH AFRICA" sheetId="1" r:id="rId5"/>
    <sheet name="SOUTHERN AFRICA" sheetId="2" r:id="rId6"/>
    <sheet name="WEST AFRICA" sheetId="3" r:id="rId7"/>
    <sheet name="EAST AFRICA" sheetId="5" r:id="rId8"/>
    <sheet name="CENTRAL AFRICA" sheetId="4" r:id="rId9"/>
    <sheet name="NORTHEAST AFRICA" sheetId="6" r:id="rId10"/>
    <sheet name="Graph North Afr. &amp; South Afr." sheetId="8" r:id="rId11"/>
    <sheet name="Graph West, East &amp; Central Afr." sheetId="9" r:id="rId12"/>
    <sheet name="Table 10"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5" l="1"/>
  <c r="M24" i="4"/>
  <c r="M13" i="6"/>
  <c r="N13" i="6"/>
  <c r="N10" i="6"/>
  <c r="M10" i="6"/>
  <c r="L12" i="6"/>
  <c r="L11" i="6"/>
  <c r="N5" i="6"/>
  <c r="N6" i="6" s="1"/>
  <c r="M6" i="6"/>
  <c r="M5" i="6"/>
  <c r="L9" i="6"/>
  <c r="L8" i="6"/>
  <c r="L7" i="6"/>
  <c r="N23" i="4"/>
  <c r="M23" i="4"/>
  <c r="N22" i="4"/>
  <c r="M22" i="4"/>
  <c r="N20" i="4"/>
  <c r="M20" i="4"/>
  <c r="N19" i="4"/>
  <c r="M19" i="4"/>
  <c r="N18" i="4"/>
  <c r="M18" i="4"/>
  <c r="N14" i="4"/>
  <c r="M14" i="4"/>
  <c r="N13" i="4"/>
  <c r="M13" i="4"/>
  <c r="N11" i="4"/>
  <c r="M11" i="4"/>
  <c r="N10" i="4"/>
  <c r="M10" i="4"/>
  <c r="N9" i="4"/>
  <c r="M9" i="4"/>
  <c r="N6" i="4"/>
  <c r="N7" i="4"/>
  <c r="M7" i="4"/>
  <c r="M6" i="4"/>
  <c r="D10" i="5"/>
  <c r="E10" i="5"/>
  <c r="F10" i="5"/>
  <c r="G10" i="5"/>
  <c r="H10" i="5"/>
  <c r="I10" i="5"/>
  <c r="J10" i="5"/>
  <c r="K10" i="5"/>
  <c r="L10" i="5"/>
  <c r="C10" i="5"/>
  <c r="D7" i="5"/>
  <c r="E7" i="5"/>
  <c r="F7" i="5"/>
  <c r="G7" i="5"/>
  <c r="H7" i="5"/>
  <c r="I7" i="5"/>
  <c r="J7" i="5"/>
  <c r="K7" i="5"/>
  <c r="L7" i="5"/>
  <c r="C7" i="5"/>
  <c r="C4" i="5"/>
  <c r="D4" i="5"/>
  <c r="E4" i="5"/>
  <c r="F4" i="5"/>
  <c r="G4" i="5"/>
  <c r="H4" i="5"/>
  <c r="I4" i="5"/>
  <c r="J4" i="5"/>
  <c r="K4" i="5"/>
  <c r="L4" i="5"/>
  <c r="N11" i="5"/>
  <c r="N12" i="5"/>
  <c r="M12" i="5"/>
  <c r="M11" i="5"/>
  <c r="N8" i="5"/>
  <c r="N9" i="5"/>
  <c r="M9" i="5"/>
  <c r="M8" i="5"/>
  <c r="N5" i="5"/>
  <c r="N6" i="5"/>
  <c r="M6" i="5"/>
  <c r="M5" i="5"/>
  <c r="N21" i="3"/>
  <c r="N22" i="3"/>
  <c r="N23" i="3"/>
  <c r="M22" i="3"/>
  <c r="M23" i="3"/>
  <c r="M21" i="3"/>
  <c r="N18" i="3"/>
  <c r="N19" i="3"/>
  <c r="M19" i="3"/>
  <c r="M18" i="3"/>
  <c r="M13" i="3"/>
  <c r="N13" i="3"/>
  <c r="N14" i="3"/>
  <c r="N15" i="3"/>
  <c r="M14" i="3"/>
  <c r="M15" i="3"/>
  <c r="CX61" i="15"/>
  <c r="N24" i="4" l="1"/>
  <c r="N19" i="5"/>
  <c r="M10" i="2"/>
  <c r="N10" i="2"/>
  <c r="M10" i="1"/>
  <c r="N10" i="1"/>
  <c r="C61" i="15"/>
  <c r="D61" i="15"/>
  <c r="E61" i="15"/>
  <c r="F61" i="15"/>
  <c r="G61" i="15"/>
  <c r="H61" i="15"/>
  <c r="I61" i="15"/>
  <c r="J61" i="15"/>
  <c r="K61" i="15"/>
  <c r="L61" i="15"/>
  <c r="M61" i="15"/>
  <c r="N61" i="15"/>
  <c r="O61" i="15"/>
  <c r="P61" i="15"/>
  <c r="Q61" i="15"/>
  <c r="R61" i="15"/>
  <c r="S61" i="15"/>
  <c r="T61" i="15"/>
  <c r="U61" i="15"/>
  <c r="V61" i="15"/>
  <c r="W61" i="15"/>
  <c r="X61" i="15"/>
  <c r="Y61" i="15"/>
  <c r="Z61" i="15"/>
  <c r="AA61" i="15"/>
  <c r="AB61" i="15"/>
  <c r="AC61" i="15"/>
  <c r="AD61" i="15"/>
  <c r="AE61" i="15"/>
  <c r="AF61" i="15"/>
  <c r="AG61" i="15"/>
  <c r="AH61" i="15"/>
  <c r="AI61" i="15"/>
  <c r="AJ61" i="15"/>
  <c r="AK61" i="15"/>
  <c r="AL61" i="15"/>
  <c r="AM61" i="15"/>
  <c r="AN61" i="15"/>
  <c r="AO61" i="15"/>
  <c r="AP61" i="15"/>
  <c r="AQ61" i="15"/>
  <c r="AR61" i="15"/>
  <c r="AS61" i="15"/>
  <c r="AT61" i="15"/>
  <c r="AU61" i="15"/>
  <c r="AV61" i="15"/>
  <c r="AW61" i="15"/>
  <c r="AX61" i="15"/>
  <c r="AY61" i="15"/>
  <c r="AZ61" i="15"/>
  <c r="BA61" i="15"/>
  <c r="BB61" i="15"/>
  <c r="BC61" i="15"/>
  <c r="BD61" i="15"/>
  <c r="BE61" i="15"/>
  <c r="BF61" i="15"/>
  <c r="BG61" i="15"/>
  <c r="BH61" i="15"/>
  <c r="BI61" i="15"/>
  <c r="BJ61" i="15"/>
  <c r="BK61" i="15"/>
  <c r="BL61" i="15"/>
  <c r="BM61" i="15"/>
  <c r="BN61" i="15"/>
  <c r="BO61" i="15"/>
  <c r="BP61" i="15"/>
  <c r="BQ61" i="15"/>
  <c r="BR61" i="15"/>
  <c r="BS61" i="15"/>
  <c r="BT61" i="15"/>
  <c r="BU61" i="15"/>
  <c r="BV61" i="15"/>
  <c r="BW61" i="15"/>
  <c r="BX61" i="15"/>
  <c r="BY61" i="15"/>
  <c r="BZ61" i="15"/>
  <c r="CA61" i="15"/>
  <c r="CB61" i="15"/>
  <c r="CC61" i="15"/>
  <c r="CD61" i="15"/>
  <c r="CE61" i="15"/>
  <c r="CF61" i="15"/>
  <c r="CG61" i="15"/>
  <c r="CH61" i="15"/>
  <c r="CI61" i="15"/>
  <c r="CJ61" i="15"/>
  <c r="CK61" i="15"/>
  <c r="CL61" i="15"/>
  <c r="CM61" i="15"/>
  <c r="CN61" i="15"/>
  <c r="CO61" i="15"/>
  <c r="CP61" i="15"/>
  <c r="CQ61" i="15"/>
  <c r="CR61" i="15"/>
  <c r="CS61" i="15"/>
  <c r="CT61" i="15"/>
  <c r="CU61" i="15"/>
  <c r="CV61" i="15"/>
  <c r="CW61" i="15"/>
  <c r="CY61" i="15"/>
  <c r="CZ61" i="15"/>
  <c r="DA61" i="15"/>
  <c r="DB61" i="15"/>
  <c r="DC61" i="15"/>
  <c r="DD61" i="15"/>
  <c r="DE61" i="15"/>
  <c r="DF61" i="15"/>
  <c r="DG61" i="15"/>
  <c r="DH61" i="15"/>
  <c r="DI61" i="15"/>
  <c r="DJ61" i="15"/>
  <c r="DK61" i="15"/>
  <c r="DL61" i="15"/>
  <c r="DM61" i="15"/>
  <c r="DN61" i="15"/>
  <c r="DO61" i="15"/>
  <c r="DP61" i="15"/>
  <c r="DQ61" i="15"/>
  <c r="DR61" i="15"/>
  <c r="DS61" i="15"/>
  <c r="DT61" i="15"/>
  <c r="DU61" i="15"/>
  <c r="DV61" i="15"/>
  <c r="DW61" i="15"/>
  <c r="DX61" i="15"/>
  <c r="DY61" i="15"/>
  <c r="DZ61" i="15"/>
  <c r="EA61" i="15"/>
  <c r="EB61" i="15"/>
  <c r="EC61" i="15"/>
  <c r="ED61" i="15"/>
  <c r="EE61" i="15"/>
  <c r="EF61" i="15"/>
  <c r="EG61" i="15"/>
  <c r="EH61" i="15"/>
  <c r="EI61" i="15"/>
  <c r="EJ61" i="15"/>
  <c r="EK61" i="15"/>
  <c r="EL61" i="15"/>
  <c r="EM61" i="15"/>
  <c r="EN61" i="15"/>
  <c r="EO61" i="15"/>
  <c r="EP61" i="15"/>
  <c r="EQ61" i="15"/>
  <c r="ER61" i="15"/>
  <c r="ES61" i="15"/>
  <c r="ET61" i="15"/>
  <c r="EU61" i="15"/>
  <c r="EV61" i="15"/>
  <c r="EW61" i="15"/>
  <c r="EX61" i="15"/>
  <c r="EY61" i="15"/>
  <c r="EZ61" i="15"/>
  <c r="FA61" i="15"/>
  <c r="FB61" i="15"/>
  <c r="FC61" i="15"/>
  <c r="FD61" i="15"/>
  <c r="FE61" i="15"/>
  <c r="FF61" i="15"/>
  <c r="FG61" i="15"/>
  <c r="FH61" i="15"/>
  <c r="FI61" i="15"/>
  <c r="FJ61" i="15"/>
  <c r="FK61" i="15"/>
  <c r="FL61" i="15"/>
  <c r="FM61" i="15"/>
  <c r="FN61" i="15"/>
  <c r="FO61" i="15"/>
  <c r="FP61" i="15"/>
  <c r="B61" i="15"/>
  <c r="L13" i="4"/>
  <c r="K13" i="4" s="1"/>
  <c r="J13" i="4" s="1"/>
  <c r="I13" i="4" s="1"/>
  <c r="H13" i="4" s="1"/>
  <c r="G13" i="4" s="1"/>
  <c r="F13" i="4" s="1"/>
  <c r="E13" i="4" s="1"/>
  <c r="D13" i="4" s="1"/>
  <c r="C13" i="4" s="1"/>
  <c r="K11" i="6"/>
  <c r="J11" i="6" s="1"/>
  <c r="I11" i="6" s="1"/>
  <c r="H11" i="6" s="1"/>
  <c r="G11" i="6" s="1"/>
  <c r="F11" i="6" s="1"/>
  <c r="E11" i="6" s="1"/>
  <c r="D11" i="6" s="1"/>
  <c r="C11" i="6" s="1"/>
  <c r="K9" i="6"/>
  <c r="J9" i="6" s="1"/>
  <c r="I9" i="6" s="1"/>
  <c r="H9" i="6" s="1"/>
  <c r="G9" i="6" s="1"/>
  <c r="F9" i="6" s="1"/>
  <c r="E9" i="6" s="1"/>
  <c r="D9" i="6" s="1"/>
  <c r="C9" i="6" s="1"/>
  <c r="K8" i="6"/>
  <c r="J8" i="6" s="1"/>
  <c r="I8" i="6" s="1"/>
  <c r="H8" i="6" s="1"/>
  <c r="G8" i="6" s="1"/>
  <c r="F8" i="6" s="1"/>
  <c r="E8" i="6" s="1"/>
  <c r="D8" i="6" s="1"/>
  <c r="C8" i="6" s="1"/>
  <c r="L10" i="6" l="1"/>
  <c r="N20" i="5"/>
  <c r="K12" i="6"/>
  <c r="K10" i="6" s="1"/>
  <c r="J12" i="6" l="1"/>
  <c r="J10" i="6" s="1"/>
  <c r="N5" i="12"/>
  <c r="M5" i="12"/>
  <c r="L5" i="12"/>
  <c r="K5" i="12"/>
  <c r="J5" i="12"/>
  <c r="I5" i="12"/>
  <c r="H5" i="12"/>
  <c r="G5" i="12"/>
  <c r="F5" i="12"/>
  <c r="E5" i="12"/>
  <c r="D5" i="12"/>
  <c r="O4" i="12"/>
  <c r="O3" i="12"/>
  <c r="J18" i="1"/>
  <c r="K18" i="1"/>
  <c r="I12" i="6" l="1"/>
  <c r="I10" i="6" s="1"/>
  <c r="O5" i="12"/>
  <c r="D16" i="1"/>
  <c r="K18" i="2"/>
  <c r="J18" i="2"/>
  <c r="H12" i="6" l="1"/>
  <c r="H10" i="6" s="1"/>
  <c r="G20" i="2"/>
  <c r="H20" i="2"/>
  <c r="I20" i="2"/>
  <c r="J20" i="2"/>
  <c r="K20" i="2"/>
  <c r="F20" i="2"/>
  <c r="E20" i="2" s="1"/>
  <c r="D20" i="2" s="1"/>
  <c r="C20" i="2" s="1"/>
  <c r="G12" i="6" l="1"/>
  <c r="G10" i="6" s="1"/>
  <c r="I18" i="2"/>
  <c r="H18" i="2"/>
  <c r="G18" i="2"/>
  <c r="F18" i="2"/>
  <c r="H6" i="2"/>
  <c r="G6" i="2" s="1"/>
  <c r="F6" i="2" s="1"/>
  <c r="E6" i="2" s="1"/>
  <c r="D6" i="2" s="1"/>
  <c r="C6" i="2" s="1"/>
  <c r="I18" i="1"/>
  <c r="H18" i="1" s="1"/>
  <c r="F9" i="1"/>
  <c r="E9" i="1" s="1"/>
  <c r="D9" i="1" s="1"/>
  <c r="C9" i="1" s="1"/>
  <c r="L7" i="1"/>
  <c r="K7" i="1" s="1"/>
  <c r="J7" i="1" s="1"/>
  <c r="I7" i="1" s="1"/>
  <c r="H7" i="1" s="1"/>
  <c r="C28" i="1"/>
  <c r="F12" i="6" l="1"/>
  <c r="F10" i="6" s="1"/>
  <c r="G18" i="1"/>
  <c r="F18" i="1" s="1"/>
  <c r="G6" i="1"/>
  <c r="F6" i="1" s="1"/>
  <c r="E6" i="1" s="1"/>
  <c r="D6" i="1" s="1"/>
  <c r="C6" i="1" s="1"/>
  <c r="E12" i="6" l="1"/>
  <c r="E10" i="6" s="1"/>
  <c r="G7" i="1"/>
  <c r="F7" i="1" s="1"/>
  <c r="E7" i="1" s="1"/>
  <c r="D7" i="1" s="1"/>
  <c r="C7" i="1" s="1"/>
  <c r="L18" i="1"/>
  <c r="M18" i="1"/>
  <c r="N18" i="1"/>
  <c r="O18" i="1"/>
  <c r="P18" i="1"/>
  <c r="Q18" i="1"/>
  <c r="R18" i="1"/>
  <c r="S18" i="1"/>
  <c r="D12" i="6" l="1"/>
  <c r="D10" i="6" s="1"/>
  <c r="E18" i="1"/>
  <c r="D18" i="1" s="1"/>
  <c r="K26" i="1"/>
  <c r="H26" i="1"/>
  <c r="I26" i="1"/>
  <c r="J26" i="1"/>
  <c r="G26" i="1"/>
  <c r="F26" i="1"/>
  <c r="E26" i="1"/>
  <c r="D26" i="1"/>
  <c r="S16" i="1"/>
  <c r="R16" i="1"/>
  <c r="Q16" i="1"/>
  <c r="M16" i="1"/>
  <c r="N16" i="1"/>
  <c r="O16" i="1"/>
  <c r="P16" i="1"/>
  <c r="J16" i="1"/>
  <c r="K16" i="1"/>
  <c r="L16" i="1"/>
  <c r="I16" i="1"/>
  <c r="H16" i="1"/>
  <c r="G16" i="1"/>
  <c r="F16" i="1"/>
  <c r="E16" i="1"/>
  <c r="C12" i="6" l="1"/>
  <c r="C10" i="6" s="1"/>
  <c r="C18" i="1"/>
  <c r="C22" i="11" l="1"/>
  <c r="B7" i="14" s="1"/>
  <c r="N10" i="11" l="1"/>
  <c r="M10" i="11"/>
  <c r="K7" i="6"/>
  <c r="J7" i="6" s="1"/>
  <c r="I7" i="6" s="1"/>
  <c r="H7" i="6" s="1"/>
  <c r="G7" i="6" s="1"/>
  <c r="F7" i="6" s="1"/>
  <c r="E7" i="6" s="1"/>
  <c r="D7" i="6" s="1"/>
  <c r="C7" i="6" s="1"/>
  <c r="L6" i="6"/>
  <c r="K6" i="6" s="1"/>
  <c r="J6" i="6" s="1"/>
  <c r="I6" i="6" s="1"/>
  <c r="H6" i="6" s="1"/>
  <c r="G6" i="6" s="1"/>
  <c r="F6" i="6" s="1"/>
  <c r="E6" i="6" s="1"/>
  <c r="D6" i="6" s="1"/>
  <c r="C6" i="6" s="1"/>
  <c r="L5" i="6"/>
  <c r="N25" i="4"/>
  <c r="L23" i="4"/>
  <c r="K23" i="4" s="1"/>
  <c r="J23" i="4" s="1"/>
  <c r="I23" i="4" s="1"/>
  <c r="H23" i="4" s="1"/>
  <c r="G23" i="4" s="1"/>
  <c r="F23" i="4" s="1"/>
  <c r="E23" i="4" s="1"/>
  <c r="D23" i="4" s="1"/>
  <c r="C23" i="4" s="1"/>
  <c r="L22" i="4"/>
  <c r="L20" i="4"/>
  <c r="K20" i="4" s="1"/>
  <c r="J20" i="4" s="1"/>
  <c r="I20" i="4" s="1"/>
  <c r="H20" i="4" s="1"/>
  <c r="G20" i="4" s="1"/>
  <c r="F20" i="4" s="1"/>
  <c r="E20" i="4" s="1"/>
  <c r="D20" i="4" s="1"/>
  <c r="C20" i="4" s="1"/>
  <c r="L19" i="4"/>
  <c r="K19" i="4" s="1"/>
  <c r="J19" i="4" s="1"/>
  <c r="I19" i="4" s="1"/>
  <c r="H19" i="4" s="1"/>
  <c r="G19" i="4" s="1"/>
  <c r="F19" i="4" s="1"/>
  <c r="E19" i="4" s="1"/>
  <c r="D19" i="4" s="1"/>
  <c r="C19" i="4" s="1"/>
  <c r="L18" i="4"/>
  <c r="L16" i="4"/>
  <c r="K16" i="4" s="1"/>
  <c r="J16" i="4" s="1"/>
  <c r="I16" i="4" s="1"/>
  <c r="H16" i="4" s="1"/>
  <c r="G16" i="4" s="1"/>
  <c r="F16" i="4" s="1"/>
  <c r="E16" i="4" s="1"/>
  <c r="D16" i="4" s="1"/>
  <c r="C16" i="4" s="1"/>
  <c r="L15" i="4"/>
  <c r="K15" i="4" s="1"/>
  <c r="J15" i="4" s="1"/>
  <c r="I15" i="4" s="1"/>
  <c r="H15" i="4" s="1"/>
  <c r="G15" i="4" s="1"/>
  <c r="F15" i="4" s="1"/>
  <c r="E15" i="4" s="1"/>
  <c r="D15" i="4" s="1"/>
  <c r="C15" i="4" s="1"/>
  <c r="L14" i="4"/>
  <c r="L11" i="4"/>
  <c r="K11" i="4" s="1"/>
  <c r="J11" i="4" s="1"/>
  <c r="I11" i="4" s="1"/>
  <c r="H11" i="4" s="1"/>
  <c r="G11" i="4" s="1"/>
  <c r="F11" i="4" s="1"/>
  <c r="E11" i="4" s="1"/>
  <c r="D11" i="4" s="1"/>
  <c r="C11" i="4" s="1"/>
  <c r="L10" i="4"/>
  <c r="K10" i="4" s="1"/>
  <c r="J10" i="4" s="1"/>
  <c r="I10" i="4" s="1"/>
  <c r="H10" i="4" s="1"/>
  <c r="G10" i="4" s="1"/>
  <c r="F10" i="4" s="1"/>
  <c r="E10" i="4" s="1"/>
  <c r="D10" i="4" s="1"/>
  <c r="C10" i="4" s="1"/>
  <c r="L9" i="4"/>
  <c r="L7" i="4"/>
  <c r="K7" i="4" s="1"/>
  <c r="J7" i="4" s="1"/>
  <c r="I7" i="4" s="1"/>
  <c r="H7" i="4" s="1"/>
  <c r="G7" i="4" s="1"/>
  <c r="F7" i="4" s="1"/>
  <c r="E7" i="4" s="1"/>
  <c r="D7" i="4" s="1"/>
  <c r="C7" i="4" s="1"/>
  <c r="L6" i="4"/>
  <c r="L4" i="4"/>
  <c r="N8" i="11"/>
  <c r="M8" i="11"/>
  <c r="L18" i="5"/>
  <c r="K18" i="5" s="1"/>
  <c r="J18" i="5" s="1"/>
  <c r="I18" i="5" s="1"/>
  <c r="H18" i="5" s="1"/>
  <c r="G18" i="5" s="1"/>
  <c r="F18" i="5" s="1"/>
  <c r="E18" i="5" s="1"/>
  <c r="D18" i="5" s="1"/>
  <c r="C18" i="5" s="1"/>
  <c r="L17" i="5"/>
  <c r="K17" i="5" s="1"/>
  <c r="J17" i="5" s="1"/>
  <c r="I17" i="5" s="1"/>
  <c r="H17" i="5" s="1"/>
  <c r="G17" i="5" s="1"/>
  <c r="F17" i="5" s="1"/>
  <c r="E17" i="5" s="1"/>
  <c r="D17" i="5" s="1"/>
  <c r="C17" i="5" s="1"/>
  <c r="L16" i="5"/>
  <c r="K16" i="5" s="1"/>
  <c r="J16" i="5" s="1"/>
  <c r="I16" i="5" s="1"/>
  <c r="H16" i="5" s="1"/>
  <c r="G16" i="5" s="1"/>
  <c r="F16" i="5" s="1"/>
  <c r="E16" i="5" s="1"/>
  <c r="D16" i="5" s="1"/>
  <c r="C16" i="5" s="1"/>
  <c r="L15" i="5"/>
  <c r="K15" i="5" s="1"/>
  <c r="J15" i="5" s="1"/>
  <c r="I15" i="5" s="1"/>
  <c r="H15" i="5" s="1"/>
  <c r="G15" i="5" s="1"/>
  <c r="F15" i="5" s="1"/>
  <c r="E15" i="5" s="1"/>
  <c r="D15" i="5" s="1"/>
  <c r="C15" i="5" s="1"/>
  <c r="L14" i="5"/>
  <c r="K14" i="5" s="1"/>
  <c r="J14" i="5" s="1"/>
  <c r="I14" i="5" s="1"/>
  <c r="H14" i="5" s="1"/>
  <c r="G14" i="5" s="1"/>
  <c r="F14" i="5" s="1"/>
  <c r="E14" i="5" s="1"/>
  <c r="D14" i="5" s="1"/>
  <c r="C14" i="5" s="1"/>
  <c r="L13" i="5"/>
  <c r="L12" i="5"/>
  <c r="K12" i="5" s="1"/>
  <c r="J12" i="5" s="1"/>
  <c r="I12" i="5" s="1"/>
  <c r="H12" i="5" s="1"/>
  <c r="G12" i="5" s="1"/>
  <c r="F12" i="5" s="1"/>
  <c r="E12" i="5" s="1"/>
  <c r="D12" i="5" s="1"/>
  <c r="C12" i="5" s="1"/>
  <c r="L11" i="5"/>
  <c r="K11" i="5" s="1"/>
  <c r="J11" i="5" s="1"/>
  <c r="I11" i="5" s="1"/>
  <c r="H11" i="5" s="1"/>
  <c r="G11" i="5" s="1"/>
  <c r="F11" i="5" s="1"/>
  <c r="E11" i="5" s="1"/>
  <c r="D11" i="5" s="1"/>
  <c r="C11" i="5" s="1"/>
  <c r="L9" i="5"/>
  <c r="K9" i="5" s="1"/>
  <c r="J9" i="5" s="1"/>
  <c r="I9" i="5" s="1"/>
  <c r="H9" i="5" s="1"/>
  <c r="G9" i="5" s="1"/>
  <c r="F9" i="5" s="1"/>
  <c r="E9" i="5" s="1"/>
  <c r="D9" i="5" s="1"/>
  <c r="C9" i="5" s="1"/>
  <c r="L8" i="5"/>
  <c r="K8" i="5" s="1"/>
  <c r="J8" i="5" s="1"/>
  <c r="I8" i="5" s="1"/>
  <c r="H8" i="5" s="1"/>
  <c r="G8" i="5" s="1"/>
  <c r="F8" i="5" s="1"/>
  <c r="E8" i="5" s="1"/>
  <c r="D8" i="5" s="1"/>
  <c r="C8" i="5" s="1"/>
  <c r="L6" i="5"/>
  <c r="K6" i="5" s="1"/>
  <c r="J6" i="5" s="1"/>
  <c r="I6" i="5" s="1"/>
  <c r="H6" i="5" s="1"/>
  <c r="G6" i="5" s="1"/>
  <c r="F6" i="5" s="1"/>
  <c r="E6" i="5" s="1"/>
  <c r="D6" i="5" s="1"/>
  <c r="C6" i="5" s="1"/>
  <c r="L5" i="5"/>
  <c r="L26" i="3"/>
  <c r="K26" i="3" s="1"/>
  <c r="J26" i="3" s="1"/>
  <c r="I26" i="3" s="1"/>
  <c r="H26" i="3" s="1"/>
  <c r="G26" i="3" s="1"/>
  <c r="F26" i="3" s="1"/>
  <c r="E26" i="3" s="1"/>
  <c r="D26" i="3" s="1"/>
  <c r="C26" i="3" s="1"/>
  <c r="L25" i="3"/>
  <c r="K25" i="3" s="1"/>
  <c r="J25" i="3" s="1"/>
  <c r="I25" i="3" s="1"/>
  <c r="H25" i="3" s="1"/>
  <c r="G25" i="3" s="1"/>
  <c r="F25" i="3" s="1"/>
  <c r="E25" i="3" s="1"/>
  <c r="D25" i="3" s="1"/>
  <c r="C25" i="3" s="1"/>
  <c r="L24" i="3"/>
  <c r="K24" i="3" s="1"/>
  <c r="J24" i="3" s="1"/>
  <c r="I24" i="3" s="1"/>
  <c r="H24" i="3" s="1"/>
  <c r="G24" i="3" s="1"/>
  <c r="F24" i="3" s="1"/>
  <c r="E24" i="3" s="1"/>
  <c r="D24" i="3" s="1"/>
  <c r="C24" i="3" s="1"/>
  <c r="L23" i="3"/>
  <c r="K23" i="3" s="1"/>
  <c r="J23" i="3" s="1"/>
  <c r="I23" i="3" s="1"/>
  <c r="H23" i="3" s="1"/>
  <c r="G23" i="3" s="1"/>
  <c r="F23" i="3" s="1"/>
  <c r="E23" i="3" s="1"/>
  <c r="D23" i="3" s="1"/>
  <c r="C23" i="3" s="1"/>
  <c r="L22" i="3"/>
  <c r="K22" i="3" s="1"/>
  <c r="J22" i="3" s="1"/>
  <c r="I22" i="3" s="1"/>
  <c r="H22" i="3" s="1"/>
  <c r="G22" i="3" s="1"/>
  <c r="F22" i="3" s="1"/>
  <c r="E22" i="3" s="1"/>
  <c r="D22" i="3" s="1"/>
  <c r="C22" i="3" s="1"/>
  <c r="L19" i="3"/>
  <c r="K19" i="3" s="1"/>
  <c r="J19" i="3" s="1"/>
  <c r="I19" i="3" s="1"/>
  <c r="H19" i="3" s="1"/>
  <c r="G19" i="3" s="1"/>
  <c r="F19" i="3" s="1"/>
  <c r="E19" i="3" s="1"/>
  <c r="D19" i="3" s="1"/>
  <c r="C19" i="3" s="1"/>
  <c r="L18" i="3"/>
  <c r="L16" i="3"/>
  <c r="K16" i="3" s="1"/>
  <c r="J16" i="3" s="1"/>
  <c r="I16" i="3" s="1"/>
  <c r="H16" i="3" s="1"/>
  <c r="G16" i="3" s="1"/>
  <c r="F16" i="3" s="1"/>
  <c r="E16" i="3" s="1"/>
  <c r="D16" i="3" s="1"/>
  <c r="C16" i="3" s="1"/>
  <c r="L15" i="3"/>
  <c r="K15" i="3" s="1"/>
  <c r="J15" i="3" s="1"/>
  <c r="I15" i="3" s="1"/>
  <c r="H15" i="3" s="1"/>
  <c r="G15" i="3" s="1"/>
  <c r="F15" i="3" s="1"/>
  <c r="E15" i="3" s="1"/>
  <c r="D15" i="3" s="1"/>
  <c r="C15" i="3" s="1"/>
  <c r="L14" i="3"/>
  <c r="K14" i="3" s="1"/>
  <c r="J14" i="3" s="1"/>
  <c r="I14" i="3" s="1"/>
  <c r="H14" i="3" s="1"/>
  <c r="G14" i="3" s="1"/>
  <c r="F14" i="3" s="1"/>
  <c r="E14" i="3" s="1"/>
  <c r="D14" i="3" s="1"/>
  <c r="C14" i="3" s="1"/>
  <c r="L11" i="3"/>
  <c r="K11" i="3" s="1"/>
  <c r="J11" i="3" s="1"/>
  <c r="I11" i="3" s="1"/>
  <c r="H11" i="3" s="1"/>
  <c r="G11" i="3" s="1"/>
  <c r="F11" i="3" s="1"/>
  <c r="E11" i="3" s="1"/>
  <c r="D11" i="3" s="1"/>
  <c r="C11" i="3" s="1"/>
  <c r="L10" i="3"/>
  <c r="K10" i="3" s="1"/>
  <c r="J10" i="3" s="1"/>
  <c r="I10" i="3" s="1"/>
  <c r="H10" i="3" s="1"/>
  <c r="G10" i="3" s="1"/>
  <c r="F10" i="3" s="1"/>
  <c r="E10" i="3" s="1"/>
  <c r="D10" i="3" s="1"/>
  <c r="C10" i="3" s="1"/>
  <c r="L9" i="3"/>
  <c r="K9" i="3" s="1"/>
  <c r="J9" i="3" s="1"/>
  <c r="I9" i="3" s="1"/>
  <c r="H9" i="3" s="1"/>
  <c r="G9" i="3" s="1"/>
  <c r="F9" i="3" s="1"/>
  <c r="E9" i="3" s="1"/>
  <c r="D9" i="3" s="1"/>
  <c r="C9" i="3" s="1"/>
  <c r="L8" i="3"/>
  <c r="K8" i="3" s="1"/>
  <c r="J8" i="3" s="1"/>
  <c r="I8" i="3" s="1"/>
  <c r="H8" i="3" s="1"/>
  <c r="G8" i="3" s="1"/>
  <c r="F8" i="3" s="1"/>
  <c r="E8" i="3" s="1"/>
  <c r="D8" i="3" s="1"/>
  <c r="C8" i="3" s="1"/>
  <c r="L7" i="3"/>
  <c r="K7" i="3" s="1"/>
  <c r="J7" i="3" s="1"/>
  <c r="I7" i="3" s="1"/>
  <c r="H7" i="3" s="1"/>
  <c r="G7" i="3" s="1"/>
  <c r="F7" i="3" s="1"/>
  <c r="E7" i="3" s="1"/>
  <c r="D7" i="3" s="1"/>
  <c r="C7" i="3" s="1"/>
  <c r="L6" i="3"/>
  <c r="K6" i="3" s="1"/>
  <c r="J6" i="3" s="1"/>
  <c r="I6" i="3" s="1"/>
  <c r="H6" i="3" s="1"/>
  <c r="G6" i="3" s="1"/>
  <c r="F6" i="3" s="1"/>
  <c r="E6" i="3" s="1"/>
  <c r="D6" i="3" s="1"/>
  <c r="C6" i="3" s="1"/>
  <c r="L5" i="3"/>
  <c r="K5" i="3" s="1"/>
  <c r="J5" i="3" s="1"/>
  <c r="I5" i="3" s="1"/>
  <c r="H5" i="3" s="1"/>
  <c r="G5" i="3" s="1"/>
  <c r="F5" i="3" s="1"/>
  <c r="E5" i="3" s="1"/>
  <c r="D5" i="3" s="1"/>
  <c r="C5" i="3" s="1"/>
  <c r="L4" i="3"/>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L4" i="2"/>
  <c r="L6" i="2"/>
  <c r="K6" i="2"/>
  <c r="J6" i="2"/>
  <c r="I6" i="2"/>
  <c r="L8" i="1"/>
  <c r="K8" i="1" s="1"/>
  <c r="J8" i="1" s="1"/>
  <c r="N22" i="11"/>
  <c r="M22" i="11"/>
  <c r="L22" i="11"/>
  <c r="K22" i="11"/>
  <c r="J22" i="11"/>
  <c r="I22" i="11"/>
  <c r="H22" i="11"/>
  <c r="G22" i="11"/>
  <c r="F22" i="11"/>
  <c r="E22" i="11"/>
  <c r="D22" i="11"/>
  <c r="N9" i="11"/>
  <c r="M9" i="11"/>
  <c r="L4" i="6" l="1"/>
  <c r="L13" i="6" s="1"/>
  <c r="M14" i="6" s="1"/>
  <c r="K9" i="4"/>
  <c r="L8" i="4"/>
  <c r="K18" i="4"/>
  <c r="L17" i="4"/>
  <c r="K22" i="4"/>
  <c r="L21" i="4"/>
  <c r="K6" i="4"/>
  <c r="L5" i="4"/>
  <c r="K14" i="4"/>
  <c r="L12" i="4"/>
  <c r="K13" i="5"/>
  <c r="L19" i="5"/>
  <c r="K4" i="3"/>
  <c r="L10" i="2"/>
  <c r="K18" i="3"/>
  <c r="L17" i="3"/>
  <c r="N14" i="6"/>
  <c r="J4" i="3"/>
  <c r="F23" i="11"/>
  <c r="C10" i="14" s="1"/>
  <c r="B10" i="14"/>
  <c r="J23" i="11"/>
  <c r="C14" i="14" s="1"/>
  <c r="B14" i="14"/>
  <c r="N23" i="11"/>
  <c r="C18" i="14" s="1"/>
  <c r="B18" i="14"/>
  <c r="K5" i="5"/>
  <c r="J5" i="5" s="1"/>
  <c r="I5" i="5" s="1"/>
  <c r="K5" i="6"/>
  <c r="K4" i="6" s="1"/>
  <c r="G23" i="11"/>
  <c r="C11" i="14" s="1"/>
  <c r="B11" i="14"/>
  <c r="K23" i="11"/>
  <c r="C15" i="14" s="1"/>
  <c r="B15" i="14"/>
  <c r="D23" i="11"/>
  <c r="C8" i="14" s="1"/>
  <c r="B8" i="14"/>
  <c r="H23" i="11"/>
  <c r="C12" i="14" s="1"/>
  <c r="B12" i="14"/>
  <c r="L23" i="11"/>
  <c r="C16" i="14" s="1"/>
  <c r="B16" i="14"/>
  <c r="E23" i="11"/>
  <c r="C9" i="14" s="1"/>
  <c r="B9" i="14"/>
  <c r="I23" i="11"/>
  <c r="C13" i="14" s="1"/>
  <c r="B13" i="14"/>
  <c r="M23" i="11"/>
  <c r="C17" i="14" s="1"/>
  <c r="B17" i="14"/>
  <c r="K4" i="2"/>
  <c r="L7" i="2"/>
  <c r="L8" i="2" s="1"/>
  <c r="L9" i="2" s="1"/>
  <c r="L5" i="2"/>
  <c r="K5" i="2" s="1"/>
  <c r="J5" i="2" s="1"/>
  <c r="I5" i="2" s="1"/>
  <c r="H5" i="2" s="1"/>
  <c r="G5" i="2" s="1"/>
  <c r="F5" i="2" s="1"/>
  <c r="E5" i="2" s="1"/>
  <c r="D5" i="2" s="1"/>
  <c r="C5" i="2" s="1"/>
  <c r="M6" i="11"/>
  <c r="N6" i="11"/>
  <c r="N11" i="1"/>
  <c r="I8" i="1"/>
  <c r="H8" i="1" s="1"/>
  <c r="G8" i="1" s="1"/>
  <c r="F8" i="1" s="1"/>
  <c r="E8" i="1" s="1"/>
  <c r="D8" i="1" s="1"/>
  <c r="C8" i="1" s="1"/>
  <c r="L5" i="1"/>
  <c r="K5" i="1" s="1"/>
  <c r="J5" i="1" s="1"/>
  <c r="I5" i="1" s="1"/>
  <c r="H5" i="1" s="1"/>
  <c r="G5" i="1" s="1"/>
  <c r="F5" i="1" s="1"/>
  <c r="E5" i="1" s="1"/>
  <c r="D5" i="1" s="1"/>
  <c r="C5" i="1" s="1"/>
  <c r="N5" i="11"/>
  <c r="L4" i="1"/>
  <c r="K4" i="4"/>
  <c r="L24" i="4" l="1"/>
  <c r="M25" i="4" s="1"/>
  <c r="J6" i="4"/>
  <c r="K5" i="4"/>
  <c r="J9" i="4"/>
  <c r="K8" i="4"/>
  <c r="J14" i="4"/>
  <c r="K12" i="4"/>
  <c r="J22" i="4"/>
  <c r="K21" i="4"/>
  <c r="J18" i="4"/>
  <c r="K17" i="4"/>
  <c r="J13" i="5"/>
  <c r="K19" i="5"/>
  <c r="K8" i="11" s="1"/>
  <c r="J4" i="2"/>
  <c r="L10" i="1"/>
  <c r="L8" i="11"/>
  <c r="M20" i="5"/>
  <c r="N11" i="2"/>
  <c r="J18" i="3"/>
  <c r="K17" i="3"/>
  <c r="L10" i="11"/>
  <c r="K13" i="6"/>
  <c r="J5" i="6"/>
  <c r="J4" i="6" s="1"/>
  <c r="I4" i="3"/>
  <c r="K7" i="2"/>
  <c r="M5" i="11"/>
  <c r="K4" i="1"/>
  <c r="K10" i="1" s="1"/>
  <c r="J4" i="4"/>
  <c r="H5" i="5"/>
  <c r="K24" i="4" l="1"/>
  <c r="L25" i="4" s="1"/>
  <c r="L9" i="11"/>
  <c r="I18" i="4"/>
  <c r="J17" i="4"/>
  <c r="I22" i="4"/>
  <c r="J21" i="4"/>
  <c r="I14" i="4"/>
  <c r="J12" i="4"/>
  <c r="I9" i="4"/>
  <c r="J8" i="4"/>
  <c r="I6" i="4"/>
  <c r="J5" i="4"/>
  <c r="I13" i="5"/>
  <c r="J19" i="5"/>
  <c r="J8" i="11" s="1"/>
  <c r="I4" i="2"/>
  <c r="L20" i="5"/>
  <c r="I18" i="3"/>
  <c r="J17" i="3"/>
  <c r="H4" i="3"/>
  <c r="J13" i="6"/>
  <c r="K14" i="6" s="1"/>
  <c r="I5" i="6"/>
  <c r="I4" i="6" s="1"/>
  <c r="K10" i="11"/>
  <c r="L14" i="6"/>
  <c r="K8" i="2"/>
  <c r="K9" i="2" s="1"/>
  <c r="J7" i="2"/>
  <c r="M11" i="2"/>
  <c r="L6" i="11"/>
  <c r="L5" i="11"/>
  <c r="M11" i="1"/>
  <c r="J4" i="1"/>
  <c r="J10" i="1" s="1"/>
  <c r="I4" i="4"/>
  <c r="G5" i="5"/>
  <c r="K9" i="11" l="1"/>
  <c r="J24" i="4"/>
  <c r="K25" i="4" s="1"/>
  <c r="K20" i="5"/>
  <c r="H6" i="4"/>
  <c r="I5" i="4"/>
  <c r="H9" i="4"/>
  <c r="I8" i="4"/>
  <c r="H14" i="4"/>
  <c r="I12" i="4"/>
  <c r="H22" i="4"/>
  <c r="I21" i="4"/>
  <c r="H18" i="4"/>
  <c r="I17" i="4"/>
  <c r="H13" i="5"/>
  <c r="I19" i="5"/>
  <c r="H4" i="2"/>
  <c r="K10" i="2"/>
  <c r="H18" i="3"/>
  <c r="I17" i="3"/>
  <c r="G4" i="3"/>
  <c r="I13" i="6"/>
  <c r="I10" i="11" s="1"/>
  <c r="H5" i="6"/>
  <c r="H4" i="6" s="1"/>
  <c r="J10" i="11"/>
  <c r="I7" i="2"/>
  <c r="J8" i="2"/>
  <c r="J9" i="2" s="1"/>
  <c r="L11" i="2"/>
  <c r="K6" i="11"/>
  <c r="K5" i="11"/>
  <c r="I4" i="1"/>
  <c r="I10" i="1" s="1"/>
  <c r="L11" i="1"/>
  <c r="H4" i="4"/>
  <c r="F5" i="5"/>
  <c r="J9" i="11" l="1"/>
  <c r="I24" i="4"/>
  <c r="J25" i="4" s="1"/>
  <c r="G22" i="4"/>
  <c r="H21" i="4"/>
  <c r="G14" i="4"/>
  <c r="H12" i="4"/>
  <c r="G18" i="4"/>
  <c r="H17" i="4"/>
  <c r="G9" i="4"/>
  <c r="H8" i="4"/>
  <c r="G6" i="4"/>
  <c r="H5" i="4"/>
  <c r="I8" i="11"/>
  <c r="J20" i="5"/>
  <c r="G13" i="5"/>
  <c r="H19" i="5"/>
  <c r="G4" i="2"/>
  <c r="J10" i="2"/>
  <c r="J6" i="11" s="1"/>
  <c r="G18" i="3"/>
  <c r="H17" i="3"/>
  <c r="J14" i="6"/>
  <c r="G5" i="6"/>
  <c r="G4" i="6" s="1"/>
  <c r="H13" i="6"/>
  <c r="F4" i="3"/>
  <c r="H7" i="2"/>
  <c r="I8" i="2"/>
  <c r="J5" i="11"/>
  <c r="K11" i="1"/>
  <c r="J11" i="1"/>
  <c r="H4" i="1"/>
  <c r="H10" i="1" s="1"/>
  <c r="G4" i="4"/>
  <c r="E5" i="5"/>
  <c r="H24" i="4" l="1"/>
  <c r="H9" i="11" s="1"/>
  <c r="I9" i="11"/>
  <c r="I25" i="4"/>
  <c r="F9" i="4"/>
  <c r="G8" i="4"/>
  <c r="F18" i="4"/>
  <c r="G17" i="4"/>
  <c r="F6" i="4"/>
  <c r="G5" i="4"/>
  <c r="F14" i="4"/>
  <c r="G12" i="4"/>
  <c r="F22" i="4"/>
  <c r="G21" i="4"/>
  <c r="H8" i="11"/>
  <c r="I20" i="5"/>
  <c r="F13" i="5"/>
  <c r="G19" i="5"/>
  <c r="F4" i="2"/>
  <c r="I9" i="2"/>
  <c r="I10" i="2"/>
  <c r="J11" i="2" s="1"/>
  <c r="K11" i="2"/>
  <c r="F18" i="3"/>
  <c r="G17" i="3"/>
  <c r="I14" i="6"/>
  <c r="H10" i="11"/>
  <c r="E4" i="3"/>
  <c r="G13" i="6"/>
  <c r="H14" i="6" s="1"/>
  <c r="F5" i="6"/>
  <c r="F4" i="6" s="1"/>
  <c r="I6" i="11"/>
  <c r="G7" i="2"/>
  <c r="H8" i="2"/>
  <c r="G4" i="1"/>
  <c r="G10" i="1" s="1"/>
  <c r="I5" i="11"/>
  <c r="F4" i="4"/>
  <c r="D5" i="5"/>
  <c r="G24" i="4" l="1"/>
  <c r="H25" i="4" s="1"/>
  <c r="E22" i="4"/>
  <c r="F21" i="4"/>
  <c r="E14" i="4"/>
  <c r="F12" i="4"/>
  <c r="E6" i="4"/>
  <c r="F5" i="4"/>
  <c r="E18" i="4"/>
  <c r="F17" i="4"/>
  <c r="E9" i="4"/>
  <c r="F8" i="4"/>
  <c r="G8" i="11"/>
  <c r="H20" i="5"/>
  <c r="E13" i="5"/>
  <c r="F19" i="5"/>
  <c r="F8" i="11" s="1"/>
  <c r="H9" i="2"/>
  <c r="E4" i="2"/>
  <c r="E18" i="3"/>
  <c r="F17" i="3"/>
  <c r="E5" i="6"/>
  <c r="E4" i="6" s="1"/>
  <c r="F13" i="6"/>
  <c r="D4" i="3"/>
  <c r="G10" i="11"/>
  <c r="F7" i="2"/>
  <c r="G8" i="2"/>
  <c r="F4" i="1"/>
  <c r="F10" i="1" s="1"/>
  <c r="H5" i="11"/>
  <c r="I11" i="1"/>
  <c r="E4" i="4"/>
  <c r="C5" i="5"/>
  <c r="G9" i="11" l="1"/>
  <c r="F24" i="4"/>
  <c r="G25" i="4" s="1"/>
  <c r="D9" i="4"/>
  <c r="E8" i="4"/>
  <c r="D18" i="4"/>
  <c r="E17" i="4"/>
  <c r="D6" i="4"/>
  <c r="E5" i="4"/>
  <c r="D14" i="4"/>
  <c r="E12" i="4"/>
  <c r="D22" i="4"/>
  <c r="E21" i="4"/>
  <c r="G20" i="5"/>
  <c r="D13" i="5"/>
  <c r="E19" i="5"/>
  <c r="G9" i="2"/>
  <c r="G10" i="2"/>
  <c r="H10" i="2"/>
  <c r="I11" i="2" s="1"/>
  <c r="D4" i="2"/>
  <c r="D18" i="3"/>
  <c r="E17" i="3"/>
  <c r="E13" i="6"/>
  <c r="E10" i="11" s="1"/>
  <c r="D5" i="6"/>
  <c r="D4" i="6" s="1"/>
  <c r="C4" i="3"/>
  <c r="F10" i="11"/>
  <c r="G14" i="6"/>
  <c r="G6" i="11"/>
  <c r="E7" i="2"/>
  <c r="F8" i="2"/>
  <c r="E4" i="1"/>
  <c r="E10" i="1" s="1"/>
  <c r="G5" i="11"/>
  <c r="H11" i="1"/>
  <c r="D4" i="4"/>
  <c r="F9" i="11" l="1"/>
  <c r="E24" i="4"/>
  <c r="F25" i="4" s="1"/>
  <c r="C22" i="4"/>
  <c r="C21" i="4" s="1"/>
  <c r="D21" i="4"/>
  <c r="C14" i="4"/>
  <c r="C12" i="4" s="1"/>
  <c r="D12" i="4"/>
  <c r="C6" i="4"/>
  <c r="C5" i="4" s="1"/>
  <c r="D5" i="4"/>
  <c r="C18" i="4"/>
  <c r="C17" i="4" s="1"/>
  <c r="D17" i="4"/>
  <c r="C9" i="4"/>
  <c r="C8" i="4" s="1"/>
  <c r="D8" i="4"/>
  <c r="E8" i="11"/>
  <c r="C13" i="5"/>
  <c r="C19" i="5" s="1"/>
  <c r="C8" i="11" s="1"/>
  <c r="D19" i="5"/>
  <c r="F20" i="5"/>
  <c r="F9" i="2"/>
  <c r="F10" i="2"/>
  <c r="H11" i="2"/>
  <c r="C4" i="2"/>
  <c r="H6" i="11"/>
  <c r="F14" i="6"/>
  <c r="C18" i="3"/>
  <c r="C17" i="3" s="1"/>
  <c r="D17" i="3"/>
  <c r="C5" i="6"/>
  <c r="D13" i="6"/>
  <c r="F6" i="11"/>
  <c r="G11" i="2"/>
  <c r="D7" i="2"/>
  <c r="E8" i="2"/>
  <c r="E9" i="2" s="1"/>
  <c r="F5" i="11"/>
  <c r="F11" i="1"/>
  <c r="D4" i="1"/>
  <c r="D10" i="1" s="1"/>
  <c r="G11" i="1"/>
  <c r="C4" i="4"/>
  <c r="C4" i="6" l="1"/>
  <c r="C13" i="6" s="1"/>
  <c r="D24" i="4"/>
  <c r="E25" i="4" s="1"/>
  <c r="E9" i="11"/>
  <c r="C24" i="4"/>
  <c r="C9" i="11" s="1"/>
  <c r="D8" i="11"/>
  <c r="D20" i="5"/>
  <c r="E20" i="5"/>
  <c r="E10" i="2"/>
  <c r="E6" i="11" s="1"/>
  <c r="E14" i="6"/>
  <c r="D10" i="11"/>
  <c r="C7" i="2"/>
  <c r="D8" i="2"/>
  <c r="D9" i="2" s="1"/>
  <c r="E11" i="1"/>
  <c r="C4" i="1"/>
  <c r="E5" i="11"/>
  <c r="C10" i="11" l="1"/>
  <c r="D14" i="6"/>
  <c r="D9" i="11"/>
  <c r="D25" i="4"/>
  <c r="F11" i="2"/>
  <c r="D10" i="2"/>
  <c r="C10" i="1"/>
  <c r="C5" i="11" s="1"/>
  <c r="D6" i="11"/>
  <c r="E11" i="2"/>
  <c r="C8" i="2"/>
  <c r="D5" i="11"/>
  <c r="C9" i="2" l="1"/>
  <c r="C10" i="2"/>
  <c r="D11" i="1"/>
  <c r="C6" i="11"/>
  <c r="D11" i="2"/>
  <c r="L13" i="3"/>
  <c r="K13" i="3" s="1"/>
  <c r="L12" i="3"/>
  <c r="J13" i="3" l="1"/>
  <c r="K12" i="3"/>
  <c r="J12" i="3" l="1"/>
  <c r="I13" i="3"/>
  <c r="I12" i="3" l="1"/>
  <c r="H13" i="3"/>
  <c r="G13" i="3" l="1"/>
  <c r="H12" i="3"/>
  <c r="G12" i="3" l="1"/>
  <c r="F13" i="3"/>
  <c r="F12" i="3" l="1"/>
  <c r="E13" i="3"/>
  <c r="D13" i="3" l="1"/>
  <c r="E12" i="3"/>
  <c r="C13" i="3" l="1"/>
  <c r="C12" i="3" s="1"/>
  <c r="D12" i="3"/>
  <c r="L21" i="3"/>
  <c r="L20" i="3" s="1"/>
  <c r="L27" i="3" s="1"/>
  <c r="M27" i="3"/>
  <c r="M7" i="11" s="1"/>
  <c r="M11" i="11" s="1"/>
  <c r="D17" i="14" s="1"/>
  <c r="N27" i="3"/>
  <c r="N7" i="11" s="1"/>
  <c r="N11" i="11" s="1"/>
  <c r="K21" i="3" l="1"/>
  <c r="L7" i="11"/>
  <c r="L11" i="11" s="1"/>
  <c r="N12" i="11"/>
  <c r="E18" i="14" s="1"/>
  <c r="D18" i="14"/>
  <c r="M28" i="3"/>
  <c r="N28" i="3"/>
  <c r="J21" i="3" l="1"/>
  <c r="K20" i="3"/>
  <c r="K27" i="3" s="1"/>
  <c r="D16" i="14"/>
  <c r="M12" i="11"/>
  <c r="E17" i="14" s="1"/>
  <c r="F16" i="14" s="1"/>
  <c r="K7" i="11" l="1"/>
  <c r="K11" i="11" s="1"/>
  <c r="L28" i="3"/>
  <c r="J20" i="3"/>
  <c r="J27" i="3" s="1"/>
  <c r="J7" i="11" s="1"/>
  <c r="J11" i="11" s="1"/>
  <c r="I21" i="3"/>
  <c r="K12" i="11" l="1"/>
  <c r="E15" i="14" s="1"/>
  <c r="D14" i="14"/>
  <c r="H21" i="3"/>
  <c r="I20" i="3"/>
  <c r="I27" i="3" s="1"/>
  <c r="D15" i="14"/>
  <c r="L12" i="11"/>
  <c r="E16" i="14" s="1"/>
  <c r="F15" i="14" s="1"/>
  <c r="K28" i="3"/>
  <c r="F14" i="14" l="1"/>
  <c r="H20" i="3"/>
  <c r="H27" i="3" s="1"/>
  <c r="G21" i="3"/>
  <c r="I7" i="11"/>
  <c r="I11" i="11" s="1"/>
  <c r="J28" i="3"/>
  <c r="J12" i="11" l="1"/>
  <c r="E14" i="14" s="1"/>
  <c r="F13" i="14" s="1"/>
  <c r="D13" i="14"/>
  <c r="G20" i="3"/>
  <c r="G27" i="3" s="1"/>
  <c r="F21" i="3"/>
  <c r="H7" i="11"/>
  <c r="H11" i="11" s="1"/>
  <c r="D12" i="14" s="1"/>
  <c r="I28" i="3"/>
  <c r="E21" i="3" l="1"/>
  <c r="F20" i="3"/>
  <c r="F27" i="3" s="1"/>
  <c r="G7" i="11"/>
  <c r="G11" i="11" s="1"/>
  <c r="H28" i="3"/>
  <c r="I12" i="11"/>
  <c r="E13" i="14" s="1"/>
  <c r="F12" i="14" s="1"/>
  <c r="F7" i="11" l="1"/>
  <c r="F11" i="11" s="1"/>
  <c r="G12" i="11" s="1"/>
  <c r="E11" i="14" s="1"/>
  <c r="G28" i="3"/>
  <c r="H12" i="11"/>
  <c r="E12" i="14" s="1"/>
  <c r="F11" i="14" s="1"/>
  <c r="D11" i="14"/>
  <c r="E20" i="3"/>
  <c r="E27" i="3" s="1"/>
  <c r="D21" i="3"/>
  <c r="F10" i="14" l="1"/>
  <c r="E7" i="11"/>
  <c r="E11" i="11" s="1"/>
  <c r="D9" i="14" s="1"/>
  <c r="F28" i="3"/>
  <c r="D20" i="3"/>
  <c r="D27" i="3" s="1"/>
  <c r="C21" i="3"/>
  <c r="C20" i="3" s="1"/>
  <c r="C27" i="3" s="1"/>
  <c r="C7" i="11" s="1"/>
  <c r="C11" i="11" s="1"/>
  <c r="D7" i="14" s="1"/>
  <c r="D10" i="14"/>
  <c r="F12" i="11" l="1"/>
  <c r="E10" i="14" s="1"/>
  <c r="F9" i="14" s="1"/>
  <c r="E28" i="3"/>
  <c r="D28" i="3"/>
  <c r="D7" i="11"/>
  <c r="D11" i="11" s="1"/>
  <c r="E12" i="11" l="1"/>
  <c r="E9" i="14" s="1"/>
  <c r="F8" i="14" s="1"/>
  <c r="D12" i="11"/>
  <c r="E8" i="14" s="1"/>
  <c r="D8" i="14"/>
  <c r="F7" i="14" l="1"/>
</calcChain>
</file>

<file path=xl/sharedStrings.xml><?xml version="1.0" encoding="utf-8"?>
<sst xmlns="http://schemas.openxmlformats.org/spreadsheetml/2006/main" count="495" uniqueCount="216">
  <si>
    <t>Territories</t>
  </si>
  <si>
    <t>Slave-trade region</t>
  </si>
  <si>
    <t>Mauritania</t>
  </si>
  <si>
    <t>Senegambia</t>
  </si>
  <si>
    <t>Senegal</t>
  </si>
  <si>
    <t>Gambia</t>
  </si>
  <si>
    <t>Upper Guinea</t>
  </si>
  <si>
    <t>Sierra Leone</t>
  </si>
  <si>
    <t>Liberia</t>
  </si>
  <si>
    <t>Grain Coast</t>
  </si>
  <si>
    <t>Ghana</t>
  </si>
  <si>
    <t xml:space="preserve">  Akan</t>
  </si>
  <si>
    <t>Gold Coast</t>
  </si>
  <si>
    <t xml:space="preserve">  TVT</t>
  </si>
  <si>
    <t xml:space="preserve">  N. Gold Coast</t>
  </si>
  <si>
    <t>W. Sudan</t>
  </si>
  <si>
    <t>Togo</t>
  </si>
  <si>
    <t xml:space="preserve">  S. Dahomey</t>
  </si>
  <si>
    <t>Bight of Benin</t>
  </si>
  <si>
    <t xml:space="preserve">  N. Dahomey</t>
  </si>
  <si>
    <t>C. Sudan</t>
  </si>
  <si>
    <t>Nigeria</t>
  </si>
  <si>
    <t xml:space="preserve">  W. Nigeria</t>
  </si>
  <si>
    <t xml:space="preserve">  E. Nigeria</t>
  </si>
  <si>
    <t>Bight of Biafra</t>
  </si>
  <si>
    <t xml:space="preserve">  N. Nigeria</t>
  </si>
  <si>
    <t>Niger</t>
  </si>
  <si>
    <t>Mali</t>
  </si>
  <si>
    <t>Chad</t>
  </si>
  <si>
    <t>Central African Rep</t>
  </si>
  <si>
    <t xml:space="preserve">  W. Ubangi-Chari</t>
  </si>
  <si>
    <t>Loango</t>
  </si>
  <si>
    <t xml:space="preserve">  E. Ubangi-Chari</t>
  </si>
  <si>
    <t>Cameroon</t>
  </si>
  <si>
    <t xml:space="preserve">  Br. Cameroon</t>
  </si>
  <si>
    <t xml:space="preserve">  SW Fr. Cam.</t>
  </si>
  <si>
    <t xml:space="preserve">  N. Cam.</t>
  </si>
  <si>
    <t>Equatorial Guinea</t>
  </si>
  <si>
    <t xml:space="preserve">  Fernando Po</t>
  </si>
  <si>
    <t xml:space="preserve">  Rio Muni</t>
  </si>
  <si>
    <t>Forest</t>
  </si>
  <si>
    <t>Gabon</t>
  </si>
  <si>
    <t>Congo-Brazzaville</t>
  </si>
  <si>
    <t>Congo-Kinshasa</t>
  </si>
  <si>
    <t xml:space="preserve">  Low &amp; Mid Congo</t>
  </si>
  <si>
    <t xml:space="preserve">  Kivu</t>
  </si>
  <si>
    <t>Tanzania</t>
  </si>
  <si>
    <t xml:space="preserve">  Katanga</t>
  </si>
  <si>
    <t>Angola</t>
  </si>
  <si>
    <t xml:space="preserve">  Cabinda</t>
  </si>
  <si>
    <t xml:space="preserve">  Angola Other</t>
  </si>
  <si>
    <t>Somalia</t>
  </si>
  <si>
    <t xml:space="preserve">  Br. Somalia</t>
  </si>
  <si>
    <t>Horn</t>
  </si>
  <si>
    <t xml:space="preserve">  Ital. Somalia</t>
  </si>
  <si>
    <t>Djibouti</t>
  </si>
  <si>
    <t>Ethiopia</t>
  </si>
  <si>
    <t>Eritrea</t>
  </si>
  <si>
    <t>Sudan</t>
  </si>
  <si>
    <t xml:space="preserve">  S. Sudan</t>
  </si>
  <si>
    <t>E. Sudan</t>
  </si>
  <si>
    <t xml:space="preserve">  N. Sudan</t>
  </si>
  <si>
    <t>Mozambique</t>
  </si>
  <si>
    <t xml:space="preserve">  S. Mozambique</t>
  </si>
  <si>
    <t xml:space="preserve">  N. Mozambique</t>
  </si>
  <si>
    <t>Malawi</t>
  </si>
  <si>
    <t xml:space="preserve">  S. Nyasaland</t>
  </si>
  <si>
    <t xml:space="preserve">  N. Nyasaland</t>
  </si>
  <si>
    <t>Tanganyika</t>
  </si>
  <si>
    <t>Zambia</t>
  </si>
  <si>
    <t xml:space="preserve">  W. N. Rhodesia</t>
  </si>
  <si>
    <t xml:space="preserve">  E. N. Rhodesia</t>
  </si>
  <si>
    <t>Madagascar</t>
  </si>
  <si>
    <t>Rwanda</t>
  </si>
  <si>
    <t>Burundi</t>
  </si>
  <si>
    <t>Kenya</t>
  </si>
  <si>
    <t>Uganda</t>
  </si>
  <si>
    <t>Namibia</t>
  </si>
  <si>
    <t>So. Africa</t>
  </si>
  <si>
    <t>Botswana</t>
  </si>
  <si>
    <t xml:space="preserve">South Africa  </t>
  </si>
  <si>
    <t>Lesotho</t>
  </si>
  <si>
    <t>Zimbabwe</t>
  </si>
  <si>
    <t>Morocco</t>
  </si>
  <si>
    <t>Algeria</t>
  </si>
  <si>
    <t>Tunisia</t>
  </si>
  <si>
    <t>Libya</t>
  </si>
  <si>
    <t>Egypt</t>
  </si>
  <si>
    <t xml:space="preserve"> </t>
  </si>
  <si>
    <t>MANNING</t>
  </si>
  <si>
    <t>South Africa</t>
  </si>
  <si>
    <t>Natal</t>
  </si>
  <si>
    <t xml:space="preserve">Cape </t>
  </si>
  <si>
    <t>Southern total</t>
  </si>
  <si>
    <t>Northeast Africa</t>
  </si>
  <si>
    <t>TOTAL AFRICA</t>
  </si>
  <si>
    <t>Decadal growth</t>
  </si>
  <si>
    <t>Manning</t>
  </si>
  <si>
    <t>Levels</t>
  </si>
  <si>
    <t>Frankema-Jerven</t>
  </si>
  <si>
    <t>TOTAL AFRICAN POPULATION</t>
  </si>
  <si>
    <t>Annual average growth</t>
  </si>
  <si>
    <t>NORTH AFRICAN POPULATION</t>
  </si>
  <si>
    <t>SOUTHERN AFRICAN POPULATION</t>
  </si>
  <si>
    <t>WEST AFRICAN POPULATION</t>
  </si>
  <si>
    <t>EAST AFRICAN POPULATION</t>
  </si>
  <si>
    <t>CENTRAL AFRICAN POPULATION</t>
  </si>
  <si>
    <t>NORTHEAST AFRICAN POPULATION</t>
  </si>
  <si>
    <t>Slave-Trade Region</t>
  </si>
  <si>
    <t>1850s</t>
  </si>
  <si>
    <t>1860s</t>
  </si>
  <si>
    <t>1870s</t>
  </si>
  <si>
    <t>1880s</t>
  </si>
  <si>
    <t>1890s</t>
  </si>
  <si>
    <t>1900s</t>
  </si>
  <si>
    <t>1910s</t>
  </si>
  <si>
    <t>1920s</t>
  </si>
  <si>
    <t>1930s</t>
  </si>
  <si>
    <t>1940s</t>
  </si>
  <si>
    <t xml:space="preserve">  Ethiopia</t>
  </si>
  <si>
    <t xml:space="preserve">  Eritrea</t>
  </si>
  <si>
    <t>WEST AFRICA</t>
  </si>
  <si>
    <t>CENTRAL  AFRICA</t>
  </si>
  <si>
    <t>EAST AFRICA</t>
  </si>
  <si>
    <t>NORTHEAST AFRICA</t>
  </si>
  <si>
    <t>Total West Africa</t>
  </si>
  <si>
    <t>Total North Africa</t>
  </si>
  <si>
    <t>Total Northeast Africa</t>
  </si>
  <si>
    <t>Total East Africa</t>
  </si>
  <si>
    <t>Total Central Africa</t>
  </si>
  <si>
    <t>North Africa (FJ)</t>
  </si>
  <si>
    <t>Southern Africa (FJ)</t>
  </si>
  <si>
    <t>North Africa (M)</t>
  </si>
  <si>
    <t>Southern Africa (M)</t>
  </si>
  <si>
    <t>West Africa (M)</t>
  </si>
  <si>
    <t>East Africa (M)</t>
  </si>
  <si>
    <t>Central Africa (M)</t>
  </si>
  <si>
    <t>West Africa (FJ)</t>
  </si>
  <si>
    <t>East Africa (FJ)</t>
  </si>
  <si>
    <t>Central Africa (FJ)</t>
  </si>
  <si>
    <t>adjusted 1950 level</t>
  </si>
  <si>
    <r>
      <rPr>
        <b/>
        <sz val="11"/>
        <color theme="1"/>
        <rFont val="Times New Roman"/>
        <family val="1"/>
      </rPr>
      <t>Contact information:</t>
    </r>
    <r>
      <rPr>
        <sz val="11"/>
        <color theme="1"/>
        <rFont val="Times New Roman"/>
        <family val="1"/>
      </rPr>
      <t xml:space="preserve"> Ewout Frankema (ewout.frankema@wur.nl); Morten Jerven (mjerven@sfu.ca).    </t>
    </r>
  </si>
  <si>
    <r>
      <rPr>
        <b/>
        <sz val="11"/>
        <color theme="1"/>
        <rFont val="Times New Roman"/>
        <family val="1"/>
      </rPr>
      <t>Database location:</t>
    </r>
    <r>
      <rPr>
        <sz val="11"/>
        <color theme="1"/>
        <rFont val="Times New Roman"/>
        <family val="1"/>
      </rPr>
      <t xml:space="preserve"> http://www.aehnetwork.org/data-research/</t>
    </r>
  </si>
  <si>
    <t>FRANKEMA-JERVEN</t>
  </si>
  <si>
    <t>Adjusted population estimates</t>
  </si>
  <si>
    <t>Projected growth rate back to 1850</t>
  </si>
  <si>
    <t>Census/survey totals</t>
  </si>
  <si>
    <t>Since 1851 the French held a census in Algeria every five years. The first censuses did not include the south of Algeria, but as the French expanded their power into the Sahara they became more complete. The census of 1901 is the first that covers the 20th century boundaries of Algeria, including the Southern parts of the country (Fargues 1986). The 1901 count may be considered as reasonably accurate, partly due to a French law of 1875 that made reporting births and deaths obligatory, which raised the coverage rates of registration, especially in the highly populated areas in the North. We take the 1901 census as departure point for backward extrapolation. For 1850-1901 we adopt a uniform growth rate of 1.0%, based on the minimum growth rates in the South East Asian comparator countries (Indonesia and the Philippines). See Frankema and Jerven (2014).</t>
  </si>
  <si>
    <t xml:space="preserve">Sources: </t>
  </si>
  <si>
    <t xml:space="preserve">McCarthy, J. A. (1976). Nineteenth-century Egyptian Population. Middle Eastern studies, 12 (3), 1-39. </t>
  </si>
  <si>
    <t xml:space="preserve">Cuno, K. M., &amp; Reimer, M. J. (1997). The Census Registers of Nineteenth-century Egypt: a New Source for Social Historians. British Journal of Middle Eastern Studies, 24(2), 193-216. </t>
  </si>
  <si>
    <t xml:space="preserve">El-Badry, M. A. (1965). Trends in the Components of Population Growth in the Arab Countries of the Middle East: A Survey of Present Information. Demography, 2, 140. </t>
  </si>
  <si>
    <t>The first census of Egypt in 1846 under Muhammed Ali was conducted over several months and for some provinces (al-Gharbiyya and al-Munufiyya) the reports are known to be incomplete (Cuno and Reimer, 1997). The figures of 1846 were criticized by European consular officials in Egypt, but arguments in favor of the quality of the census are the absence of a notable gender bias and the inclusion of Bedouin people and seasonal agricultural laborers in the census records. The 1882 census has generally been judged as too low, among other reasons, because people feared the count would be used for new demands in terms of taxes and labour services. The 1882 census suggests a 2.4% growth between 1882 and 1897, which is unrealistic. El Badry (1965) reveals that the census authorities in 1917 already labeled the 1882 census as deficient and revised the numbers upward to 7.6 million. McCarthy (1977) adjusted the 1882 total upwards to 7.84 million based on the assumption that the average annual growth rate between 1897 and 1907 of 1.5% was similar in the 1882-1897 period. We follow McCarthy's adjusted estimate for 1882 and for the 1850-1882 era we adopt a uniform growth rate of 1.0%, based on the minimum growth rates in the South East Asian comparator countries (Indonesia and the Philippines). See Frankema and Jerven (2014).   </t>
  </si>
  <si>
    <t xml:space="preserve">Fargues, P. (1986). Un siècle de transition démographique en Afrique méditerranéenne 1885-1985. Population (French Edition), 41(2), 205-232. </t>
  </si>
  <si>
    <t xml:space="preserve">Christopher, A. J. (2011). The Union of South Africa Censuses 1911-1960: An Incomplete Record. Historia, 56 (2), 1-18. </t>
  </si>
  <si>
    <t xml:space="preserve">Christopher, A. J. (2010). Occupational Classification in the South African Census before ISCO-58. The Economic History Review, 63 (4), 891-914. </t>
  </si>
  <si>
    <t xml:space="preserve">The first full population census of the Union of South Africa, covering all racial groups, was conducted in 1911. This is also considered as one of South Africa's most accurate counts as there was no political pressure to overrepresent the white population at that time. The 1904 census was incomplete as in some regions, only the  white population was counted (Christopher 2010, 2011). We take the 1911 count as departure point for backward projections and adopt a uniform growth rate of 1.0%, based on the minimum growth rates in the South East Asian comparator countries (Indonesia and the Philippines). See Frankema and Jerven (2014).  </t>
  </si>
  <si>
    <t>Decade</t>
  </si>
  <si>
    <t>Decadal average growth rate India</t>
  </si>
  <si>
    <t xml:space="preserve">Minimum periodic growth rate Indonesia/Philippines </t>
  </si>
  <si>
    <t xml:space="preserve">Default growth rate Sub-Saharan Africa  </t>
  </si>
  <si>
    <t>1951-60</t>
  </si>
  <si>
    <t>1941-50</t>
  </si>
  <si>
    <t>1931-40</t>
  </si>
  <si>
    <t>1921-30</t>
  </si>
  <si>
    <t>1911-20</t>
  </si>
  <si>
    <t>1901-10</t>
  </si>
  <si>
    <t>1891-00</t>
  </si>
  <si>
    <t>1881-90</t>
  </si>
  <si>
    <t>1871-80</t>
  </si>
  <si>
    <t>1861-70</t>
  </si>
  <si>
    <t>1851-60</t>
  </si>
  <si>
    <t>1851-1950</t>
  </si>
  <si>
    <t>Below follows an overview of the key distinctions between the Frankema-Jerven database and the Manning database per region:</t>
  </si>
  <si>
    <r>
      <rPr>
        <b/>
        <sz val="11"/>
        <color theme="1"/>
        <rFont val="Times New Roman"/>
        <family val="1"/>
      </rPr>
      <t xml:space="preserve">North Africa: </t>
    </r>
    <r>
      <rPr>
        <sz val="11"/>
        <color theme="1"/>
        <rFont val="Times New Roman"/>
        <family val="1"/>
      </rPr>
      <t>Instead of applying ‘modified’ Indian growth rates (Manning) we derive growth rates for North Africa (Egypt, Tunesia, Algeria, Libya, Morocco and Spanish Sahara) from the available population censuses of the two most populous countries in the region, Egypt and Algeria. We adopt Egypt as the standard for Libya, and Algeria as the standard for Tunisia, Morocco and Spanish Sahara. We take take the first reasonably complete population count as a starting point for backward projections, based on a higher default growth rate (1%). We end up with a total population estimate for North Africa in 1850 that is ca. 48 percent lower than Manning’s estimate (12.8 versus 24.6 million).</t>
    </r>
  </si>
  <si>
    <r>
      <rPr>
        <b/>
        <sz val="11"/>
        <color theme="1"/>
        <rFont val="Times New Roman"/>
        <family val="1"/>
      </rPr>
      <t>Southern Africa:</t>
    </r>
    <r>
      <rPr>
        <sz val="11"/>
        <color theme="1"/>
        <rFont val="Times New Roman"/>
        <family val="1"/>
      </rPr>
      <t xml:space="preserve"> Instead of applying ‘modified’ Indian growth rates (Manning) we derive growth rates for Southern Africa (Namibia, Botswana, South Africa, Lesotho, Swaziland, Zimbabwe) from existing South African census data starting from the 1911 census. South Africa comprises 73 percent of total Southern African population in 1950. By taking the first reasonably complete count in 1911 as a starting point for backward projections, based on a higher default growth rate (1%), our estimates are ca. 57 percent lower than Manning's in 1850 (4.1 versus 9.6 million). </t>
    </r>
  </si>
  <si>
    <r>
      <rPr>
        <b/>
        <sz val="11"/>
        <color theme="1"/>
        <rFont val="Times New Roman"/>
        <family val="1"/>
      </rPr>
      <t>West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West Africa. We adopt Manning’s situational modifications to adjust the default growth rate for regional demographic conditions. 
</t>
    </r>
  </si>
  <si>
    <r>
      <rPr>
        <b/>
        <sz val="11"/>
        <color theme="1"/>
        <rFont val="Times New Roman"/>
        <family val="1"/>
      </rPr>
      <t>Central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Central Africa. We factor-in the divergent trajectories of commercial development in West Africa versus East and Central Africa. The integration of West Africa into the Atlantic economy through the so-called cash-crop revolution had been much further advanced in 1900 than in other parts of tropical Africa. For Central Africa orchestrated mass killings by the rubber companies and the Force Publique in combination with disease epidemics and shortfalls in food production may have reduced the Kuba population in the Congo by as much as 25 percent between 1900 and 1920. Similar growth-impeding effects have been reported for specific parts of French Oriental and Equatorial Africa. To take the effects of negative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</si>
  <si>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Northeast Afri</t>
    </r>
    <r>
      <rPr>
        <sz val="11"/>
        <color theme="1"/>
        <rFont val="Times New Roman"/>
        <family val="1"/>
      </rPr>
      <t xml:space="preserve">ca: For this region (Ethiopia, Sudan, Somalia) we adopt Manning’s estimates based on Indian default growth rates. Land-labour ratio’s in Ethiopia approximated Indian conditions more closely than elsewhere. Ethiopia accounts for 59 percent of total regional population in 1950. </t>
    </r>
  </si>
  <si>
    <r>
      <t>DEFAULT POPULATION GROWTH RATES (in per mille (</t>
    </r>
    <r>
      <rPr>
        <b/>
        <sz val="10"/>
        <color theme="1"/>
        <rFont val="Calibri"/>
        <family val="2"/>
      </rPr>
      <t>‰)</t>
    </r>
    <r>
      <rPr>
        <b/>
        <sz val="10"/>
        <color theme="1"/>
        <rFont val="Times New Roman"/>
        <family val="1"/>
      </rPr>
      <t>)</t>
    </r>
  </si>
  <si>
    <t>ADJUSTED POPULATION GROWTH RATES  (in per mille (‰))</t>
  </si>
  <si>
    <t>North Africa</t>
  </si>
  <si>
    <t xml:space="preserve">Southern Africa </t>
  </si>
  <si>
    <t xml:space="preserve">West Africa </t>
  </si>
  <si>
    <t xml:space="preserve">East Africa </t>
  </si>
  <si>
    <t>Central Africa</t>
  </si>
  <si>
    <t>Country series 1850-1960</t>
  </si>
  <si>
    <t>TOTAL</t>
  </si>
  <si>
    <t>Northeast Africa (FJ)</t>
  </si>
  <si>
    <t>Northeast Africa (M)</t>
  </si>
  <si>
    <t>Summary overview of Total African Population Projections, levels and decadal growth rates, 1850-1960</t>
  </si>
  <si>
    <t>Table 10 in Frankema and Jerven (2014)</t>
  </si>
  <si>
    <t>NOTES</t>
  </si>
  <si>
    <r>
      <t xml:space="preserve">The population figures presented in the Frankema-Jerven African Population Database are a revision of the </t>
    </r>
    <r>
      <rPr>
        <i/>
        <sz val="11"/>
        <color theme="1"/>
        <rFont val="Times New Roman"/>
        <family val="1"/>
      </rPr>
      <t>African Population Estimates, 1850-1960</t>
    </r>
    <r>
      <rPr>
        <sz val="11"/>
        <color theme="1"/>
        <rFont val="Times New Roman"/>
        <family val="1"/>
      </rPr>
      <t xml:space="preserve"> produced by Patrick Manning. See for the published source Manning, P. (2010) ' African Population: Projections, 1851-1961',  In K. Ittmann, D. D. Cordell &amp; G. H. Maddox (Eds.), </t>
    </r>
    <r>
      <rPr>
        <i/>
        <sz val="11"/>
        <color theme="1"/>
        <rFont val="Times New Roman"/>
        <family val="1"/>
      </rPr>
      <t>The Demographics of Empire. The Colonial Order and the Creation of Knowledge</t>
    </r>
    <r>
      <rPr>
        <sz val="11"/>
        <color theme="1"/>
        <rFont val="Times New Roman"/>
        <family val="1"/>
      </rPr>
      <t xml:space="preserve">. Athens, Ohio: Ohio University Press, 245-275.  See for Manning's dataset: http://thedata.harvard.edu/dvn/dv/worldhistorical/faces/study/StudyPage.xhtml?globalId=hdl:1902.1/15281                                                                                                                                                                                                                                                                                                                                                                                            </t>
    </r>
  </si>
  <si>
    <t xml:space="preserve">Frankema-Jerven African Population Database 1850-1960, version 3.0 </t>
  </si>
  <si>
    <r>
      <rPr>
        <b/>
        <sz val="11"/>
        <color theme="1"/>
        <rFont val="Times New Roman"/>
        <family val="1"/>
      </rPr>
      <t>Users of this data-set should refer to:</t>
    </r>
    <r>
      <rPr>
        <sz val="11"/>
        <color theme="1"/>
        <rFont val="Times New Roman"/>
        <family val="1"/>
      </rPr>
      <t xml:space="preserve"> The Frankema-Jerven African Population Database 1850-1960, version 3.0; The original version 1.0 was published in Frankema, E. and Jerven, M. (2014). 'Writing History Backwards and Sideways: Towards a Consensus on African Population, 1850-present' </t>
    </r>
    <r>
      <rPr>
        <i/>
        <sz val="11"/>
        <color theme="1"/>
        <rFont val="Times New Roman"/>
        <family val="1"/>
      </rPr>
      <t>Economic History Review</t>
    </r>
    <r>
      <rPr>
        <sz val="11"/>
        <color theme="1"/>
        <rFont val="Times New Roman"/>
        <family val="1"/>
      </rPr>
      <t xml:space="preserve"> 67, S1, pp. 907-931 </t>
    </r>
  </si>
  <si>
    <t>South Sudan</t>
  </si>
  <si>
    <r>
      <rPr>
        <b/>
        <sz val="11"/>
        <color theme="1"/>
        <rFont val="Times New Roman"/>
        <family val="1"/>
      </rPr>
      <t>Update from version 1.0 to 2.0</t>
    </r>
    <r>
      <rPr>
        <sz val="11"/>
        <color theme="1"/>
        <rFont val="Times New Roman"/>
        <family val="1"/>
      </rPr>
      <t xml:space="preserve">: The estimates for Ethiopia, Eritrea and Sudan contained a computation error. This error has been corrected in this version. The corrections result in a downward adjustment of the continental African population from 114 million to 106 million in 1850.  </t>
    </r>
  </si>
  <si>
    <r>
      <t xml:space="preserve">Note 1: </t>
    </r>
    <r>
      <rPr>
        <i/>
        <sz val="11"/>
        <color theme="1"/>
        <rFont val="Times New Roman"/>
        <family val="1"/>
      </rPr>
      <t>these series are largely based on the territorial borders of the 1960s and do not take historical border changes into account! Exceptions are South Sudan and Eritrea.</t>
    </r>
  </si>
  <si>
    <r>
      <t>Below follows</t>
    </r>
    <r>
      <rPr>
        <b/>
        <sz val="11"/>
        <color theme="1"/>
        <rFont val="Times New Roman"/>
        <family val="1"/>
      </rPr>
      <t xml:space="preserve"> a summary of the main similarities and differences </t>
    </r>
    <r>
      <rPr>
        <sz val="11"/>
        <color theme="1"/>
        <rFont val="Times New Roman"/>
        <family val="1"/>
      </rPr>
      <t>between the Manning database and the Frankema-Jerven database. We have followed Manning's approach of projecting population estimates backwards from UN population estimates of 1950 and 1960, for most places, not for all. We also followed Manning's strategy to inform these projections by so-called 'default growth rates' derived from other regions, although we applied a different procedure to derive these default growth rates. Whereas Manning takes Indian census data as a benchmark for all of Africa, we also include census data from Southeast Asia, especially Indonesia and the Philippines. We follow Manning's use of so-called 'situational modifications', to adjust the default growth rate for regional variation in growth-constraining and growth-enhancing factors, including the effects of external and internal migration. We adopt these modifications, but also include additional modifications, especially for the impact of European diseases. Finally, unlike Manning, we do not dismiss all the available pre-1950 colonial census data. We separate our projection method for tropical Africa, from the method for North and Southern Africa, for which we rely more on the existing pre-1950 census data, rather than applying Asian default growt rates.</t>
    </r>
  </si>
  <si>
    <r>
      <rPr>
        <b/>
        <sz val="11"/>
        <color theme="1"/>
        <rFont val="Times New Roman"/>
        <family val="1"/>
      </rPr>
      <t>East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East Africa. We factor-in the divergent trajectories of commercial development in West Africa versus East and Central Africa. The integration of West Africa into the Atlantic economy through the cash-crop revolution had much further advanced in the 19th century than in other parts of tropical Africa. In East Africa the disruptions of the Indian Ocean slave trade carried on to a later date and the mass starvations during the Maji-Maji rebellion in Tanganyika also resulted in a net population loss. The rinderpest in the 1890s produced considerable losses in cattle and human lives in East Africa, not in West Africa. To take the effects of severe negative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</si>
  <si>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t xml:space="preserve">Note 2: </t>
    </r>
    <r>
      <rPr>
        <i/>
        <sz val="11"/>
        <color theme="1"/>
        <rFont val="Times New Roman"/>
        <family val="1"/>
      </rPr>
      <t xml:space="preserve">the population data for 1950-2020 are from the UN 2024 Revision of World Population Prospects; </t>
    </r>
    <r>
      <rPr>
        <b/>
        <i/>
        <sz val="11"/>
        <color theme="1"/>
        <rFont val="Times New Roman"/>
        <family val="1"/>
      </rPr>
      <t>https://population.un.org/wpp/</t>
    </r>
  </si>
  <si>
    <t>Eswatini</t>
  </si>
  <si>
    <t>Western Sahara</t>
  </si>
  <si>
    <t>Guinea-Bissau</t>
  </si>
  <si>
    <t>Guinea</t>
  </si>
  <si>
    <t>Benin</t>
  </si>
  <si>
    <t>Burkina Faso</t>
  </si>
  <si>
    <r>
      <t>C</t>
    </r>
    <r>
      <rPr>
        <sz val="10"/>
        <rFont val="Aptos Narrow"/>
        <family val="2"/>
      </rPr>
      <t>ô</t>
    </r>
    <r>
      <rPr>
        <sz val="10"/>
        <rFont val="Times New Roman"/>
        <family val="1"/>
      </rPr>
      <t>te d'Ivoire</t>
    </r>
  </si>
  <si>
    <t>Côte d'Ivoire</t>
  </si>
  <si>
    <r>
      <rPr>
        <b/>
        <sz val="11"/>
        <rFont val="Times New Roman"/>
        <family val="1"/>
      </rPr>
      <t>Update from version 2.0 to 3.0</t>
    </r>
    <r>
      <rPr>
        <sz val="11"/>
        <rFont val="Times New Roman"/>
        <family val="1"/>
      </rPr>
      <t xml:space="preserve">: The population estimates are revised on the basis of the United Nations 2019 Revision of World Population Prospects' mid-year estimates (1st of July); https://population.un.org/wpp/. The 2019 revision produced revised series for the majority of African countries, which have resulted in new benchmarks for the decade 1950-1960, which form the basis for our extrapolations. We have also added a seperate series for South Sudan. The revisions have resulted in a modest upward adjustment of the continental African population from 106 million to 107 million in 1850 and an upward adjustment in 1950 from 221.8 million to 226.6 million. </t>
    </r>
  </si>
  <si>
    <t>Congo</t>
  </si>
  <si>
    <t>DRC</t>
  </si>
  <si>
    <t>UN WPP 2024</t>
  </si>
  <si>
    <t>Shares</t>
  </si>
  <si>
    <r>
      <rPr>
        <b/>
        <sz val="11"/>
        <rFont val="Times New Roman"/>
        <family val="1"/>
      </rPr>
      <t>Update from version 3.0 to 4.0</t>
    </r>
    <r>
      <rPr>
        <sz val="11"/>
        <rFont val="Times New Roman"/>
        <family val="1"/>
      </rPr>
      <t>: The population estimates are revised on the basis of the United Nations 2024 Revision of World Population Prospects' mid-year estimates (1st of July; https://population.un.org/wpp/. The 2024 revision produced revised series for the majority of African countries, which have resulted in new benchmarks for the decade 1950-1960, which form the basis for our extrapolations. We have extended the series from 2020 up to 2023. We also changed several country names from their historical connotation to the names currently used by the UN. We changed "Swaziland" into "Eswatini"; "Spanish Sahara" into "Western Sahara"; "Ivory Coast" into "C</t>
    </r>
    <r>
      <rPr>
        <sz val="11"/>
        <rFont val="Aptos Narrow"/>
        <family val="2"/>
      </rPr>
      <t>ô</t>
    </r>
    <r>
      <rPr>
        <sz val="11"/>
        <rFont val="Times New Roman"/>
        <family val="1"/>
      </rPr>
      <t>te d'Ivoire"; "Dahomey" into "Benin"; "Upper Volta" into "Burkina Faso"; "Tanganyika" into "Tanzania"; "Congo-Brazaville" into "Congo"; and "Congo-Kinshasa" into "DRC". The revisions have resulted in a small downward adjustment of the continental African population from 107 million to 106 million in 1850 and a downward adjustment in 1950 from 226.6 million to 225.4 million. While the aggregate estimates for 1950 have barely changed, there were some significant adjustments for individual countries in the WPP2024 as compared to WPP2019. The countries with over 3% difference include: Lesotho (-17,8%),Uganda (+11,5%), CAR (+8,4%), Sudan (+8,0%), Western Sahara (-5,8%), Kenya (-5,1%), South Africa (-4,3%), Côte d'Ivoire (+4,0%), Egypt (+3,4%), Madagascar (-3,1%).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</si>
</sst>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000000000000"/>
    <numFmt numFmtId="167" formatCode="0.000"/>
    <numFmt numFmtId="168" formatCode="0.0000"/>
    <numFmt numFmtId="169" formatCode="0.00000"/>
    <numFmt numFmtId="170" formatCode="#,##0.000"/>
    <numFmt numFmtId="171" formatCode="#,##0.0000"/>
    <numFmt numFmtId="172" formatCode="#,##0.00000"/>
  </numFmts>
  <fonts count="2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
      <b/>
      <sz val="11"/>
      <color theme="1"/>
      <name val="Times New Roman"/>
      <family val="1"/>
    </font>
    <font>
      <i/>
      <sz val="11"/>
      <color theme="1"/>
      <name val="Times New Roman"/>
      <family val="1"/>
    </font>
    <font>
      <b/>
      <sz val="12"/>
      <color theme="1"/>
      <name val="Times New Roman"/>
      <family val="1"/>
    </font>
    <font>
      <b/>
      <sz val="14"/>
      <color theme="1"/>
      <name val="Times New Roman"/>
      <family val="1"/>
    </font>
    <font>
      <sz val="16"/>
      <color theme="1"/>
      <name val="Times New Roman"/>
      <family val="1"/>
    </font>
    <font>
      <sz val="10"/>
      <name val="Times New Roman"/>
      <family val="1"/>
    </font>
    <font>
      <b/>
      <sz val="10"/>
      <name val="Times New Roman"/>
      <family val="1"/>
    </font>
    <font>
      <i/>
      <sz val="10"/>
      <name val="Times New Roman"/>
      <family val="1"/>
    </font>
    <font>
      <sz val="10"/>
      <color rgb="FFFF0000"/>
      <name val="Times New Roman"/>
      <family val="1"/>
    </font>
    <font>
      <sz val="10"/>
      <color theme="1"/>
      <name val="Calibri"/>
      <family val="2"/>
      <scheme val="minor"/>
    </font>
    <font>
      <sz val="11"/>
      <name val="Times New Roman"/>
      <family val="1"/>
    </font>
    <font>
      <b/>
      <sz val="11"/>
      <name val="Times New Roman"/>
      <family val="1"/>
    </font>
    <font>
      <b/>
      <sz val="10"/>
      <color theme="1"/>
      <name val="Calibri"/>
      <family val="2"/>
    </font>
    <font>
      <b/>
      <i/>
      <sz val="11"/>
      <color theme="1"/>
      <name val="Times New Roman"/>
      <family val="1"/>
    </font>
    <font>
      <sz val="8"/>
      <name val="Calibri"/>
      <family val="2"/>
      <scheme val="minor"/>
    </font>
    <font>
      <i/>
      <sz val="9"/>
      <name val="Times New Roman"/>
      <family val="1"/>
    </font>
    <font>
      <b/>
      <sz val="8"/>
      <name val="Times New Roman"/>
      <family val="1"/>
    </font>
    <font>
      <sz val="8"/>
      <color theme="1"/>
      <name val="Times New Roman"/>
      <family val="1"/>
    </font>
    <font>
      <b/>
      <sz val="8"/>
      <color theme="1"/>
      <name val="Times New Roman"/>
      <family val="1"/>
    </font>
    <font>
      <sz val="11"/>
      <name val="Aptos Narrow"/>
      <family val="2"/>
    </font>
    <font>
      <sz val="10"/>
      <name val="Aptos Narrow"/>
      <family val="2"/>
    </font>
  </fonts>
  <fills count="2">
    <fill>
      <patternFill patternType="none"/>
    </fill>
    <fill>
      <patternFill patternType="gray125"/>
    </fill>
  </fills>
  <borders count="9">
    <border>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11">
    <xf numFmtId="0" fontId="0" fillId="0" borderId="0" xfId="0"/>
    <xf numFmtId="0" fontId="2" fillId="0" borderId="0" xfId="0" applyFont="1"/>
    <xf numFmtId="0" fontId="3" fillId="0" borderId="0" xfId="0" applyFont="1" applyAlignment="1">
      <alignment horizontal="left"/>
    </xf>
    <xf numFmtId="165" fontId="2" fillId="0" borderId="0" xfId="0" applyNumberFormat="1" applyFont="1" applyAlignment="1">
      <alignment horizontal="center"/>
    </xf>
    <xf numFmtId="2"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3" fillId="0" borderId="2" xfId="0" applyFont="1" applyBorder="1" applyAlignment="1">
      <alignment horizontal="left"/>
    </xf>
    <xf numFmtId="165" fontId="2" fillId="0" borderId="2" xfId="0" applyNumberFormat="1" applyFont="1" applyBorder="1" applyAlignment="1">
      <alignment horizontal="center"/>
    </xf>
    <xf numFmtId="0" fontId="4" fillId="0" borderId="2" xfId="0" applyFont="1" applyBorder="1" applyAlignment="1">
      <alignment horizontal="center"/>
    </xf>
    <xf numFmtId="0" fontId="4" fillId="0" borderId="0" xfId="0" applyFont="1"/>
    <xf numFmtId="0" fontId="7" fillId="0" borderId="0" xfId="0" applyFont="1"/>
    <xf numFmtId="0" fontId="9" fillId="0" borderId="0" xfId="0" applyFont="1"/>
    <xf numFmtId="0" fontId="3" fillId="0" borderId="0" xfId="0" applyFont="1"/>
    <xf numFmtId="0" fontId="2" fillId="0" borderId="0" xfId="0" applyFont="1" applyAlignment="1">
      <alignment horizontal="left"/>
    </xf>
    <xf numFmtId="0" fontId="4" fillId="0" borderId="6" xfId="0" applyFont="1" applyBorder="1" applyAlignment="1">
      <alignment vertical="top" wrapText="1"/>
    </xf>
    <xf numFmtId="0" fontId="5" fillId="0" borderId="6" xfId="0" applyFont="1" applyBorder="1" applyAlignment="1">
      <alignment vertical="top" wrapText="1"/>
    </xf>
    <xf numFmtId="0" fontId="4" fillId="0" borderId="7" xfId="0" applyFont="1" applyBorder="1" applyAlignment="1">
      <alignment vertical="top" wrapText="1"/>
    </xf>
    <xf numFmtId="0" fontId="8" fillId="0" borderId="4" xfId="0" applyFont="1" applyBorder="1"/>
    <xf numFmtId="0" fontId="9" fillId="0" borderId="0" xfId="0" applyFont="1" applyBorder="1"/>
    <xf numFmtId="0" fontId="4" fillId="0" borderId="0" xfId="0" applyFont="1" applyBorder="1"/>
    <xf numFmtId="0" fontId="4" fillId="0" borderId="0" xfId="0" applyFont="1" applyBorder="1" applyAlignment="1">
      <alignment vertical="top" wrapText="1"/>
    </xf>
    <xf numFmtId="0" fontId="4" fillId="0" borderId="0" xfId="0" applyFont="1" applyBorder="1" applyAlignment="1">
      <alignment vertical="top"/>
    </xf>
    <xf numFmtId="0" fontId="4" fillId="0" borderId="5" xfId="0" applyFont="1" applyBorder="1"/>
    <xf numFmtId="0" fontId="4" fillId="0" borderId="7" xfId="0" applyFont="1" applyBorder="1"/>
    <xf numFmtId="0" fontId="5" fillId="0" borderId="5" xfId="0" applyFont="1" applyBorder="1" applyAlignment="1">
      <alignment vertical="center"/>
    </xf>
    <xf numFmtId="0" fontId="4" fillId="0" borderId="0" xfId="0" applyFont="1" applyBorder="1" applyAlignment="1">
      <alignmen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wrapText="1"/>
    </xf>
    <xf numFmtId="2" fontId="11" fillId="0" borderId="0" xfId="0" applyNumberFormat="1" applyFont="1" applyFill="1" applyBorder="1" applyAlignment="1">
      <alignment horizontal="left"/>
    </xf>
    <xf numFmtId="3" fontId="10" fillId="0" borderId="0" xfId="0" applyNumberFormat="1" applyFont="1" applyFill="1" applyBorder="1" applyAlignment="1">
      <alignment horizontal="left"/>
    </xf>
    <xf numFmtId="0" fontId="10" fillId="0" borderId="0" xfId="0" applyFont="1" applyFill="1" applyBorder="1"/>
    <xf numFmtId="0" fontId="11" fillId="0" borderId="0" xfId="0" applyFont="1" applyFill="1" applyBorder="1"/>
    <xf numFmtId="3" fontId="11" fillId="0" borderId="0" xfId="0" applyNumberFormat="1" applyFont="1" applyFill="1" applyBorder="1" applyAlignment="1">
      <alignment horizontal="left"/>
    </xf>
    <xf numFmtId="0" fontId="11" fillId="0" borderId="0" xfId="0" applyFont="1" applyFill="1" applyBorder="1" applyAlignment="1">
      <alignment horizontal="left"/>
    </xf>
    <xf numFmtId="3" fontId="12" fillId="0" borderId="0" xfId="0" applyNumberFormat="1" applyFont="1" applyFill="1" applyBorder="1" applyAlignment="1">
      <alignment horizontal="left"/>
    </xf>
    <xf numFmtId="0" fontId="2" fillId="0" borderId="0" xfId="0" applyFont="1" applyBorder="1" applyAlignment="1">
      <alignment horizontal="left" vertical="center"/>
    </xf>
    <xf numFmtId="0" fontId="3" fillId="0" borderId="0" xfId="0" applyFont="1" applyBorder="1" applyAlignment="1">
      <alignment horizontal="left"/>
    </xf>
    <xf numFmtId="0" fontId="3" fillId="0" borderId="0" xfId="0" applyNumberFormat="1" applyFont="1" applyBorder="1" applyAlignment="1">
      <alignment horizontal="left"/>
    </xf>
    <xf numFmtId="0" fontId="11" fillId="0" borderId="0" xfId="0" applyNumberFormat="1" applyFont="1" applyFill="1" applyBorder="1" applyAlignment="1">
      <alignment horizontal="left"/>
    </xf>
    <xf numFmtId="0" fontId="2" fillId="0" borderId="0" xfId="0" applyFont="1" applyBorder="1" applyAlignment="1">
      <alignment horizontal="left"/>
    </xf>
    <xf numFmtId="2" fontId="13" fillId="0" borderId="0" xfId="0" applyNumberFormat="1" applyFont="1" applyFill="1" applyBorder="1" applyAlignment="1">
      <alignment horizontal="left"/>
    </xf>
    <xf numFmtId="2" fontId="10" fillId="0" borderId="0" xfId="0" applyNumberFormat="1" applyFont="1" applyFill="1" applyBorder="1" applyAlignment="1">
      <alignment horizontal="left"/>
    </xf>
    <xf numFmtId="2" fontId="2" fillId="0" borderId="0" xfId="0" applyNumberFormat="1" applyFont="1" applyBorder="1" applyAlignment="1">
      <alignment horizontal="left"/>
    </xf>
    <xf numFmtId="0" fontId="10" fillId="0" borderId="0" xfId="0" applyFont="1" applyFill="1" applyBorder="1" applyAlignment="1">
      <alignment wrapText="1"/>
    </xf>
    <xf numFmtId="0" fontId="10" fillId="0" borderId="0" xfId="0" applyNumberFormat="1" applyFont="1" applyFill="1" applyBorder="1" applyAlignment="1">
      <alignment horizontal="left"/>
    </xf>
    <xf numFmtId="3" fontId="3" fillId="0" borderId="0" xfId="0" applyNumberFormat="1" applyFont="1" applyBorder="1" applyAlignment="1">
      <alignment horizontal="left"/>
    </xf>
    <xf numFmtId="0" fontId="14" fillId="0" borderId="0" xfId="0" applyFont="1" applyAlignment="1">
      <alignment vertical="center"/>
    </xf>
    <xf numFmtId="0" fontId="13" fillId="0" borderId="0" xfId="0" applyFont="1" applyBorder="1" applyAlignment="1">
      <alignment horizontal="left"/>
    </xf>
    <xf numFmtId="166" fontId="10" fillId="0" borderId="0" xfId="0" applyNumberFormat="1" applyFont="1" applyFill="1" applyBorder="1" applyAlignment="1">
      <alignment horizontal="left"/>
    </xf>
    <xf numFmtId="0" fontId="13" fillId="0" borderId="0" xfId="0" applyFont="1" applyFill="1" applyBorder="1" applyAlignment="1">
      <alignment horizontal="left"/>
    </xf>
    <xf numFmtId="0" fontId="4" fillId="0" borderId="0" xfId="0" applyFont="1" applyBorder="1" applyAlignment="1">
      <alignment horizontal="left"/>
    </xf>
    <xf numFmtId="3" fontId="10" fillId="0" borderId="0" xfId="1" applyNumberFormat="1" applyFont="1" applyFill="1" applyBorder="1" applyAlignment="1">
      <alignment horizontal="left"/>
    </xf>
    <xf numFmtId="0" fontId="10" fillId="0" borderId="0" xfId="0" applyFont="1" applyFill="1" applyBorder="1" applyAlignment="1">
      <alignment horizontal="right"/>
    </xf>
    <xf numFmtId="3" fontId="10"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2" fillId="0" borderId="0" xfId="0" applyFont="1" applyBorder="1" applyAlignment="1">
      <alignment horizontal="center" vertical="center"/>
    </xf>
    <xf numFmtId="3" fontId="11" fillId="0" borderId="0" xfId="1" applyNumberFormat="1" applyFont="1" applyFill="1" applyBorder="1" applyAlignment="1">
      <alignment horizontal="lef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2" fillId="0" borderId="0" xfId="0" applyFont="1" applyBorder="1"/>
    <xf numFmtId="3" fontId="2" fillId="0" borderId="0" xfId="0" applyNumberFormat="1" applyFont="1" applyBorder="1" applyAlignment="1">
      <alignment horizontal="left"/>
    </xf>
    <xf numFmtId="0" fontId="11" fillId="0" borderId="0" xfId="0" applyNumberFormat="1" applyFont="1" applyBorder="1" applyAlignment="1">
      <alignment horizontal="left"/>
    </xf>
    <xf numFmtId="3" fontId="11" fillId="0" borderId="0" xfId="0" applyNumberFormat="1" applyFont="1" applyFill="1" applyBorder="1"/>
    <xf numFmtId="0" fontId="13" fillId="0" borderId="0" xfId="0" applyFont="1" applyBorder="1"/>
    <xf numFmtId="0" fontId="11" fillId="0" borderId="0" xfId="0" applyFont="1" applyBorder="1" applyAlignment="1">
      <alignment horizontal="left"/>
    </xf>
    <xf numFmtId="0" fontId="11" fillId="0" borderId="0" xfId="0" applyFont="1" applyBorder="1" applyAlignment="1">
      <alignment horizontal="center"/>
    </xf>
    <xf numFmtId="0" fontId="10" fillId="0" borderId="0" xfId="0" applyFont="1" applyBorder="1"/>
    <xf numFmtId="3" fontId="10" fillId="0" borderId="0" xfId="0" applyNumberFormat="1" applyFont="1" applyFill="1" applyBorder="1"/>
    <xf numFmtId="0" fontId="11" fillId="0" borderId="0" xfId="0" applyFont="1" applyFill="1" applyBorder="1" applyAlignment="1">
      <alignment horizontal="center"/>
    </xf>
    <xf numFmtId="3" fontId="11" fillId="0" borderId="0" xfId="0" applyNumberFormat="1" applyFont="1" applyFill="1" applyBorder="1" applyAlignment="1">
      <alignment horizontal="center"/>
    </xf>
    <xf numFmtId="2" fontId="11" fillId="0" borderId="0" xfId="0" applyNumberFormat="1" applyFont="1" applyFill="1" applyBorder="1"/>
    <xf numFmtId="0" fontId="9" fillId="0" borderId="0" xfId="0" applyFont="1" applyBorder="1" applyAlignment="1">
      <alignment horizontal="left"/>
    </xf>
    <xf numFmtId="0" fontId="4" fillId="0" borderId="0" xfId="0" applyFont="1" applyBorder="1" applyAlignment="1">
      <alignment horizontal="left" vertical="top"/>
    </xf>
    <xf numFmtId="0" fontId="15" fillId="0" borderId="8" xfId="0" applyFont="1" applyBorder="1"/>
    <xf numFmtId="0" fontId="15" fillId="0" borderId="8" xfId="0" applyFont="1" applyFill="1" applyBorder="1"/>
    <xf numFmtId="0" fontId="11" fillId="0" borderId="8" xfId="0" applyFont="1" applyBorder="1"/>
    <xf numFmtId="0" fontId="15" fillId="0" borderId="8" xfId="0" applyFont="1" applyBorder="1" applyAlignment="1">
      <alignment horizontal="left" wrapText="1"/>
    </xf>
    <xf numFmtId="165" fontId="15" fillId="0" borderId="8" xfId="0" applyNumberFormat="1" applyFont="1" applyBorder="1" applyAlignment="1">
      <alignment horizontal="center"/>
    </xf>
    <xf numFmtId="165" fontId="15" fillId="0" borderId="8" xfId="0" applyNumberFormat="1" applyFont="1" applyFill="1" applyBorder="1" applyAlignment="1">
      <alignment horizontal="center"/>
    </xf>
    <xf numFmtId="165" fontId="16" fillId="0" borderId="8" xfId="0" applyNumberFormat="1" applyFont="1" applyBorder="1" applyAlignment="1">
      <alignment horizontal="center"/>
    </xf>
    <xf numFmtId="0" fontId="15" fillId="0" borderId="8" xfId="0" applyFont="1" applyBorder="1" applyAlignment="1">
      <alignment horizontal="center"/>
    </xf>
    <xf numFmtId="2" fontId="15" fillId="0" borderId="8" xfId="0" applyNumberFormat="1" applyFont="1" applyBorder="1" applyAlignment="1">
      <alignment horizontal="center"/>
    </xf>
    <xf numFmtId="2" fontId="16" fillId="0" borderId="8" xfId="0" applyNumberFormat="1" applyFont="1" applyBorder="1" applyAlignment="1">
      <alignment horizontal="center"/>
    </xf>
    <xf numFmtId="0" fontId="16" fillId="0" borderId="8" xfId="0" applyFont="1" applyBorder="1" applyAlignment="1">
      <alignment horizontal="left" vertical="center"/>
    </xf>
    <xf numFmtId="3" fontId="2" fillId="0" borderId="0" xfId="0" applyNumberFormat="1" applyFont="1" applyAlignment="1">
      <alignment horizontal="left"/>
    </xf>
    <xf numFmtId="3" fontId="3" fillId="0" borderId="0" xfId="0" applyNumberFormat="1" applyFont="1" applyAlignment="1">
      <alignment horizontal="left"/>
    </xf>
    <xf numFmtId="0" fontId="18" fillId="0" borderId="0" xfId="0" applyFont="1" applyAlignment="1">
      <alignment horizontal="left"/>
    </xf>
    <xf numFmtId="0" fontId="5" fillId="0" borderId="0" xfId="0" applyFont="1"/>
    <xf numFmtId="3" fontId="20" fillId="0" borderId="0" xfId="0" applyNumberFormat="1" applyFont="1" applyFill="1" applyBorder="1" applyAlignment="1">
      <alignment horizontal="left"/>
    </xf>
    <xf numFmtId="3" fontId="20" fillId="0" borderId="0" xfId="0" applyNumberFormat="1" applyFont="1" applyFill="1" applyBorder="1"/>
    <xf numFmtId="0" fontId="15" fillId="0" borderId="6" xfId="0" applyFont="1" applyBorder="1" applyAlignment="1">
      <alignment vertical="top" wrapText="1"/>
    </xf>
    <xf numFmtId="0" fontId="21" fillId="0" borderId="0" xfId="0" applyFont="1" applyFill="1" applyBorder="1" applyAlignment="1">
      <alignment horizontal="left"/>
    </xf>
    <xf numFmtId="0" fontId="22" fillId="0" borderId="0" xfId="0" applyFont="1" applyAlignment="1">
      <alignment horizontal="left"/>
    </xf>
    <xf numFmtId="169" fontId="22" fillId="0" borderId="0" xfId="0" applyNumberFormat="1" applyFont="1" applyAlignment="1">
      <alignment horizontal="left"/>
    </xf>
    <xf numFmtId="3" fontId="22" fillId="0" borderId="0" xfId="0" applyNumberFormat="1" applyFont="1" applyAlignment="1">
      <alignment horizontal="left"/>
    </xf>
    <xf numFmtId="3" fontId="22" fillId="0" borderId="0" xfId="1" applyNumberFormat="1" applyFont="1" applyFill="1" applyAlignment="1">
      <alignment horizontal="left"/>
    </xf>
    <xf numFmtId="167" fontId="22" fillId="0" borderId="0" xfId="0" applyNumberFormat="1" applyFont="1" applyAlignment="1">
      <alignment horizontal="left"/>
    </xf>
    <xf numFmtId="170" fontId="22" fillId="0" borderId="0" xfId="0" applyNumberFormat="1" applyFont="1" applyAlignment="1">
      <alignment horizontal="left"/>
    </xf>
    <xf numFmtId="172" fontId="22" fillId="0" borderId="0" xfId="0" applyNumberFormat="1" applyFont="1" applyAlignment="1">
      <alignment horizontal="left"/>
    </xf>
    <xf numFmtId="171" fontId="22" fillId="0" borderId="0" xfId="0" applyNumberFormat="1" applyFont="1" applyAlignment="1">
      <alignment horizontal="left"/>
    </xf>
    <xf numFmtId="3" fontId="23" fillId="0" borderId="0" xfId="0" applyNumberFormat="1" applyFont="1" applyAlignment="1">
      <alignment horizontal="left"/>
    </xf>
    <xf numFmtId="0" fontId="12" fillId="0" borderId="0" xfId="0" applyFont="1" applyFill="1" applyBorder="1" applyAlignment="1">
      <alignment horizontal="left"/>
    </xf>
    <xf numFmtId="0" fontId="12" fillId="0" borderId="0" xfId="0" applyFont="1" applyBorder="1" applyAlignment="1">
      <alignment horizontal="left"/>
    </xf>
    <xf numFmtId="167" fontId="12" fillId="0" borderId="0" xfId="0" applyNumberFormat="1" applyFont="1" applyFill="1" applyBorder="1" applyAlignment="1">
      <alignment horizontal="left"/>
    </xf>
    <xf numFmtId="168" fontId="12" fillId="0" borderId="0" xfId="0" applyNumberFormat="1" applyFont="1" applyFill="1" applyBorder="1" applyAlignment="1">
      <alignment horizontal="left"/>
    </xf>
    <xf numFmtId="0" fontId="12" fillId="0" borderId="0" xfId="0" applyFont="1" applyFill="1" applyBorder="1"/>
    <xf numFmtId="2" fontId="12" fillId="0" borderId="0" xfId="0" applyNumberFormat="1" applyFont="1" applyFill="1" applyBorder="1" applyAlignment="1">
      <alignment horizontal="left"/>
    </xf>
    <xf numFmtId="0" fontId="10" fillId="0" borderId="0" xfId="0" applyFont="1" applyFill="1" applyBorder="1" applyAlignment="1">
      <alignment horizontal="left" vertical="center" wrapText="1"/>
    </xf>
    <xf numFmtId="0" fontId="3" fillId="0" borderId="3"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8261443245520235"/>
        </c:manualLayout>
      </c:layout>
      <c:lineChart>
        <c:grouping val="standard"/>
        <c:varyColors val="0"/>
        <c:ser>
          <c:idx val="4"/>
          <c:order val="0"/>
          <c:tx>
            <c:strRef>
              <c:f>'TOTAL AFRICA'!$A$5</c:f>
              <c:strCache>
                <c:ptCount val="1"/>
                <c:pt idx="0">
                  <c:v>North Africa (FJ)</c:v>
                </c:pt>
              </c:strCache>
            </c:strRef>
          </c:tx>
          <c:spPr>
            <a:ln w="28575">
              <a:solidFill>
                <a:schemeClr val="tx1"/>
              </a:solidFill>
              <a:prstDash val="solid"/>
            </a:ln>
          </c:spPr>
          <c:marker>
            <c:symbol val="triangle"/>
            <c:size val="7"/>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AFRICA'!$C$5:$N$5</c:f>
              <c:numCache>
                <c:formatCode>#,##0</c:formatCode>
                <c:ptCount val="12"/>
                <c:pt idx="0">
                  <c:v>12778697.946670676</c:v>
                </c:pt>
                <c:pt idx="1">
                  <c:v>14129755.885029316</c:v>
                </c:pt>
                <c:pt idx="2">
                  <c:v>15623657.606097244</c:v>
                </c:pt>
                <c:pt idx="3">
                  <c:v>17275505.605244495</c:v>
                </c:pt>
                <c:pt idx="4">
                  <c:v>19421065.325245466</c:v>
                </c:pt>
                <c:pt idx="5">
                  <c:v>21906039.903653085</c:v>
                </c:pt>
                <c:pt idx="6">
                  <c:v>25471119.425045382</c:v>
                </c:pt>
                <c:pt idx="7">
                  <c:v>27669261.551775943</c:v>
                </c:pt>
                <c:pt idx="8">
                  <c:v>30902467.582610223</c:v>
                </c:pt>
                <c:pt idx="9">
                  <c:v>36107044.665896326</c:v>
                </c:pt>
                <c:pt idx="10">
                  <c:v>43855445</c:v>
                </c:pt>
                <c:pt idx="11">
                  <c:v>55736840</c:v>
                </c:pt>
              </c:numCache>
            </c:numRef>
          </c:val>
          <c:smooth val="0"/>
          <c:extLst>
            <c:ext xmlns:c16="http://schemas.microsoft.com/office/drawing/2014/chart" uri="{C3380CC4-5D6E-409C-BE32-E72D297353CC}">
              <c16:uniqueId val="{00000000-301D-416A-B715-A31B6AF95578}"/>
            </c:ext>
          </c:extLst>
        </c:ser>
        <c:ser>
          <c:idx val="5"/>
          <c:order val="1"/>
          <c:tx>
            <c:strRef>
              <c:f>'TOTAL AFRICA'!$A$6</c:f>
              <c:strCache>
                <c:ptCount val="1"/>
                <c:pt idx="0">
                  <c:v>Southern Africa (FJ)</c:v>
                </c:pt>
              </c:strCache>
            </c:strRef>
          </c:tx>
          <c:spPr>
            <a:ln>
              <a:solidFill>
                <a:schemeClr val="tx1"/>
              </a:solidFill>
            </a:ln>
          </c:spPr>
          <c:marker>
            <c:symbol val="square"/>
            <c:size val="5"/>
            <c:spPr>
              <a:solidFill>
                <a:schemeClr val="bg1"/>
              </a:solidFill>
              <a:ln>
                <a:solidFill>
                  <a:schemeClr val="tx1"/>
                </a:solidFill>
              </a:ln>
            </c:spPr>
          </c:marker>
          <c:val>
            <c:numRef>
              <c:f>'TOTAL AFRICA'!$C$6:$N$6</c:f>
              <c:numCache>
                <c:formatCode>#,##0</c:formatCode>
                <c:ptCount val="12"/>
                <c:pt idx="0">
                  <c:v>4061722.5865650084</c:v>
                </c:pt>
                <c:pt idx="1">
                  <c:v>4491157.7736936742</c:v>
                </c:pt>
                <c:pt idx="2">
                  <c:v>4965996.0074396133</c:v>
                </c:pt>
                <c:pt idx="3">
                  <c:v>5491037.6318452228</c:v>
                </c:pt>
                <c:pt idx="4">
                  <c:v>6071590.5186331403</c:v>
                </c:pt>
                <c:pt idx="5">
                  <c:v>6713523.7267656289</c:v>
                </c:pt>
                <c:pt idx="6">
                  <c:v>7903045.0730956085</c:v>
                </c:pt>
                <c:pt idx="7">
                  <c:v>9217418.7053213436</c:v>
                </c:pt>
                <c:pt idx="8">
                  <c:v>11348479.732510805</c:v>
                </c:pt>
                <c:pt idx="9">
                  <c:v>13858786.213419817</c:v>
                </c:pt>
                <c:pt idx="10">
                  <c:v>17608677</c:v>
                </c:pt>
                <c:pt idx="11">
                  <c:v>22481701</c:v>
                </c:pt>
              </c:numCache>
            </c:numRef>
          </c:val>
          <c:smooth val="0"/>
          <c:extLst>
            <c:ext xmlns:c16="http://schemas.microsoft.com/office/drawing/2014/chart" uri="{C3380CC4-5D6E-409C-BE32-E72D297353CC}">
              <c16:uniqueId val="{00000001-301D-416A-B715-A31B6AF95578}"/>
            </c:ext>
          </c:extLst>
        </c:ser>
        <c:ser>
          <c:idx val="0"/>
          <c:order val="2"/>
          <c:tx>
            <c:strRef>
              <c:f>'TOTAL AFRICA'!$A$16</c:f>
              <c:strCache>
                <c:ptCount val="1"/>
                <c:pt idx="0">
                  <c:v>North Africa (M)</c:v>
                </c:pt>
              </c:strCache>
            </c:strRef>
          </c:tx>
          <c:spPr>
            <a:ln>
              <a:solidFill>
                <a:schemeClr val="bg1">
                  <a:lumMod val="65000"/>
                </a:schemeClr>
              </a:solidFill>
            </a:ln>
          </c:spPr>
          <c:marker>
            <c:symbol val="triangle"/>
            <c:size val="7"/>
            <c:spPr>
              <a:solidFill>
                <a:schemeClr val="bg1">
                  <a:lumMod val="75000"/>
                </a:schemeClr>
              </a:solidFill>
              <a:ln>
                <a:solidFill>
                  <a:schemeClr val="tx1"/>
                </a:solidFill>
              </a:ln>
            </c:spPr>
          </c:marker>
          <c:val>
            <c:numRef>
              <c:f>'TOTAL AFRICA'!$C$16:$N$16</c:f>
              <c:numCache>
                <c:formatCode>#,##0</c:formatCode>
                <c:ptCount val="12"/>
                <c:pt idx="0">
                  <c:v>24618105.145348907</c:v>
                </c:pt>
                <c:pt idx="1">
                  <c:v>25800914.484096963</c:v>
                </c:pt>
                <c:pt idx="2">
                  <c:v>26886195.304937381</c:v>
                </c:pt>
                <c:pt idx="3">
                  <c:v>28161601.656657383</c:v>
                </c:pt>
                <c:pt idx="4">
                  <c:v>29144590.595181488</c:v>
                </c:pt>
                <c:pt idx="5">
                  <c:v>30163968.861546993</c:v>
                </c:pt>
                <c:pt idx="6">
                  <c:v>31150661.45608316</c:v>
                </c:pt>
                <c:pt idx="7">
                  <c:v>31779029.280332595</c:v>
                </c:pt>
                <c:pt idx="8">
                  <c:v>35102354.15739014</c:v>
                </c:pt>
                <c:pt idx="9">
                  <c:v>38012663.251716621</c:v>
                </c:pt>
                <c:pt idx="10">
                  <c:v>44113000</c:v>
                </c:pt>
                <c:pt idx="11">
                  <c:v>55869000</c:v>
                </c:pt>
              </c:numCache>
            </c:numRef>
          </c:val>
          <c:smooth val="0"/>
          <c:extLst>
            <c:ext xmlns:c16="http://schemas.microsoft.com/office/drawing/2014/chart" uri="{C3380CC4-5D6E-409C-BE32-E72D297353CC}">
              <c16:uniqueId val="{00000002-301D-416A-B715-A31B6AF95578}"/>
            </c:ext>
          </c:extLst>
        </c:ser>
        <c:ser>
          <c:idx val="1"/>
          <c:order val="3"/>
          <c:tx>
            <c:strRef>
              <c:f>'TOTAL AFRICA'!$A$17</c:f>
              <c:strCache>
                <c:ptCount val="1"/>
                <c:pt idx="0">
                  <c:v>Southern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AFRICA'!$C$17:$N$17</c:f>
              <c:numCache>
                <c:formatCode>#,##0</c:formatCode>
                <c:ptCount val="12"/>
                <c:pt idx="0">
                  <c:v>9656475.2562723197</c:v>
                </c:pt>
                <c:pt idx="1">
                  <c:v>9766446.5461634211</c:v>
                </c:pt>
                <c:pt idx="2">
                  <c:v>9859978.7706602868</c:v>
                </c:pt>
                <c:pt idx="3">
                  <c:v>10019095.131757041</c:v>
                </c:pt>
                <c:pt idx="4">
                  <c:v>10245470.604507683</c:v>
                </c:pt>
                <c:pt idx="5">
                  <c:v>10637853.778343296</c:v>
                </c:pt>
                <c:pt idx="6">
                  <c:v>11068858.972712683</c:v>
                </c:pt>
                <c:pt idx="7">
                  <c:v>11292239.210167408</c:v>
                </c:pt>
                <c:pt idx="8">
                  <c:v>12473657.276986865</c:v>
                </c:pt>
                <c:pt idx="9">
                  <c:v>13508251.206639186</c:v>
                </c:pt>
                <c:pt idx="10">
                  <c:v>15676877</c:v>
                </c:pt>
                <c:pt idx="11">
                  <c:v>20813032</c:v>
                </c:pt>
              </c:numCache>
            </c:numRef>
          </c:val>
          <c:smooth val="0"/>
          <c:extLst>
            <c:ext xmlns:c16="http://schemas.microsoft.com/office/drawing/2014/chart" uri="{C3380CC4-5D6E-409C-BE32-E72D297353CC}">
              <c16:uniqueId val="{00000003-301D-416A-B715-A31B6AF95578}"/>
            </c:ext>
          </c:extLst>
        </c:ser>
        <c:dLbls>
          <c:showLegendKey val="0"/>
          <c:showVal val="0"/>
          <c:showCatName val="0"/>
          <c:showSerName val="0"/>
          <c:showPercent val="0"/>
          <c:showBubbleSize val="0"/>
        </c:dLbls>
        <c:marker val="1"/>
        <c:smooth val="0"/>
        <c:axId val="60438784"/>
        <c:axId val="60461440"/>
      </c:lineChart>
      <c:catAx>
        <c:axId val="60438784"/>
        <c:scaling>
          <c:orientation val="minMax"/>
        </c:scaling>
        <c:delete val="0"/>
        <c:axPos val="b"/>
        <c:numFmt formatCode="General" sourceLinked="1"/>
        <c:majorTickMark val="out"/>
        <c:minorTickMark val="none"/>
        <c:tickLblPos val="nextTo"/>
        <c:txPr>
          <a:bodyPr/>
          <a:lstStyle/>
          <a:p>
            <a:pPr>
              <a:defRPr sz="1000" b="1"/>
            </a:pPr>
            <a:endParaRPr lang="en-US"/>
          </a:p>
        </c:txPr>
        <c:crossAx val="60461440"/>
        <c:crosses val="autoZero"/>
        <c:auto val="1"/>
        <c:lblAlgn val="ctr"/>
        <c:lblOffset val="100"/>
        <c:noMultiLvlLbl val="0"/>
      </c:catAx>
      <c:valAx>
        <c:axId val="60461440"/>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60438784"/>
        <c:crosses val="autoZero"/>
        <c:crossBetween val="between"/>
      </c:valAx>
    </c:plotArea>
    <c:legend>
      <c:legendPos val="b"/>
      <c:layout>
        <c:manualLayout>
          <c:xMode val="edge"/>
          <c:yMode val="edge"/>
          <c:x val="0.13352155207403196"/>
          <c:y val="0.92471404037458294"/>
          <c:w val="0.83959563014437721"/>
          <c:h val="4.8629662032986617E-2"/>
        </c:manualLayout>
      </c:layout>
      <c:overlay val="0"/>
      <c:txPr>
        <a:bodyPr/>
        <a:lstStyle/>
        <a:p>
          <a:pPr>
            <a:defRPr sz="8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6286134603544931"/>
        </c:manualLayout>
      </c:layout>
      <c:lineChart>
        <c:grouping val="standard"/>
        <c:varyColors val="0"/>
        <c:ser>
          <c:idx val="6"/>
          <c:order val="0"/>
          <c:tx>
            <c:strRef>
              <c:f>'TOTAL AFRICA'!$A$7</c:f>
              <c:strCache>
                <c:ptCount val="1"/>
                <c:pt idx="0">
                  <c:v>West Africa (FJ)</c:v>
                </c:pt>
              </c:strCache>
            </c:strRef>
          </c:tx>
          <c:spPr>
            <a:ln>
              <a:solidFill>
                <a:schemeClr val="tx1"/>
              </a:solidFill>
            </a:ln>
          </c:spPr>
          <c:marker>
            <c:symbol val="square"/>
            <c:size val="5"/>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AFRICA'!$C$7:$N$7</c:f>
              <c:numCache>
                <c:formatCode>#,##0</c:formatCode>
                <c:ptCount val="12"/>
                <c:pt idx="0">
                  <c:v>28487162.175879892</c:v>
                </c:pt>
                <c:pt idx="1">
                  <c:v>29633429.767065797</c:v>
                </c:pt>
                <c:pt idx="2">
                  <c:v>30988336.081527825</c:v>
                </c:pt>
                <c:pt idx="3">
                  <c:v>32831499.298188388</c:v>
                </c:pt>
                <c:pt idx="4">
                  <c:v>34916138.962354466</c:v>
                </c:pt>
                <c:pt idx="5">
                  <c:v>37020586.173682347</c:v>
                </c:pt>
                <c:pt idx="6">
                  <c:v>40423654.60317494</c:v>
                </c:pt>
                <c:pt idx="7">
                  <c:v>43893069.879530154</c:v>
                </c:pt>
                <c:pt idx="8">
                  <c:v>51113215.518437721</c:v>
                </c:pt>
                <c:pt idx="9">
                  <c:v>58893438.611872278</c:v>
                </c:pt>
                <c:pt idx="10">
                  <c:v>70239746.000000015</c:v>
                </c:pt>
                <c:pt idx="11">
                  <c:v>85656080</c:v>
                </c:pt>
              </c:numCache>
            </c:numRef>
          </c:val>
          <c:smooth val="0"/>
          <c:extLst>
            <c:ext xmlns:c16="http://schemas.microsoft.com/office/drawing/2014/chart" uri="{C3380CC4-5D6E-409C-BE32-E72D297353CC}">
              <c16:uniqueId val="{00000000-076E-4BB7-9A48-E2FC0980E6E7}"/>
            </c:ext>
          </c:extLst>
        </c:ser>
        <c:ser>
          <c:idx val="0"/>
          <c:order val="1"/>
          <c:tx>
            <c:strRef>
              <c:f>'TOTAL AFRICA'!$A$9</c:f>
              <c:strCache>
                <c:ptCount val="1"/>
                <c:pt idx="0">
                  <c:v>Central Africa (FJ)</c:v>
                </c:pt>
              </c:strCache>
            </c:strRef>
          </c:tx>
          <c:spPr>
            <a:ln>
              <a:solidFill>
                <a:schemeClr val="tx1"/>
              </a:solidFill>
            </a:ln>
          </c:spPr>
          <c:marker>
            <c:symbol val="triang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AFRICA'!$C$9:$N$9</c:f>
              <c:numCache>
                <c:formatCode>#,##0</c:formatCode>
                <c:ptCount val="12"/>
                <c:pt idx="0">
                  <c:v>17408950.849624887</c:v>
                </c:pt>
                <c:pt idx="1">
                  <c:v>17826691.533272639</c:v>
                </c:pt>
                <c:pt idx="2">
                  <c:v>18819470.931735087</c:v>
                </c:pt>
                <c:pt idx="3">
                  <c:v>20015641.870006528</c:v>
                </c:pt>
                <c:pt idx="4">
                  <c:v>20978652.727539528</c:v>
                </c:pt>
                <c:pt idx="5">
                  <c:v>19924848.370430049</c:v>
                </c:pt>
                <c:pt idx="6">
                  <c:v>18264546.067461189</c:v>
                </c:pt>
                <c:pt idx="7">
                  <c:v>17353834.382766321</c:v>
                </c:pt>
                <c:pt idx="8">
                  <c:v>19851902.834296033</c:v>
                </c:pt>
                <c:pt idx="9">
                  <c:v>22509476.603156418</c:v>
                </c:pt>
                <c:pt idx="10">
                  <c:v>26551350</c:v>
                </c:pt>
                <c:pt idx="11">
                  <c:v>32388949</c:v>
                </c:pt>
              </c:numCache>
            </c:numRef>
          </c:val>
          <c:smooth val="0"/>
          <c:extLst>
            <c:ext xmlns:c16="http://schemas.microsoft.com/office/drawing/2014/chart" uri="{C3380CC4-5D6E-409C-BE32-E72D297353CC}">
              <c16:uniqueId val="{00000001-076E-4BB7-9A48-E2FC0980E6E7}"/>
            </c:ext>
          </c:extLst>
        </c:ser>
        <c:ser>
          <c:idx val="1"/>
          <c:order val="2"/>
          <c:tx>
            <c:strRef>
              <c:f>'TOTAL AFRICA'!$A$8</c:f>
              <c:strCache>
                <c:ptCount val="1"/>
                <c:pt idx="0">
                  <c:v>East Africa (FJ)</c:v>
                </c:pt>
              </c:strCache>
            </c:strRef>
          </c:tx>
          <c:spPr>
            <a:ln>
              <a:solidFill>
                <a:schemeClr val="tx1"/>
              </a:solidFill>
            </a:ln>
          </c:spPr>
          <c:marker>
            <c:symbol val="circ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AFRICA'!$C$8:$N$8</c:f>
              <c:numCache>
                <c:formatCode>#,##0</c:formatCode>
                <c:ptCount val="12"/>
                <c:pt idx="0">
                  <c:v>25377823.880550679</c:v>
                </c:pt>
                <c:pt idx="1">
                  <c:v>25828330.014703911</c:v>
                </c:pt>
                <c:pt idx="2">
                  <c:v>26244901.624615505</c:v>
                </c:pt>
                <c:pt idx="3">
                  <c:v>26758782.661776308</c:v>
                </c:pt>
                <c:pt idx="4">
                  <c:v>27747570.107827503</c:v>
                </c:pt>
                <c:pt idx="5">
                  <c:v>26449126.906594839</c:v>
                </c:pt>
                <c:pt idx="6">
                  <c:v>24726521.023510929</c:v>
                </c:pt>
                <c:pt idx="7">
                  <c:v>24133014.07679686</c:v>
                </c:pt>
                <c:pt idx="8">
                  <c:v>28170829.234408632</c:v>
                </c:pt>
                <c:pt idx="9">
                  <c:v>32372719.258885503</c:v>
                </c:pt>
                <c:pt idx="10">
                  <c:v>38695188</c:v>
                </c:pt>
                <c:pt idx="11">
                  <c:v>49630838</c:v>
                </c:pt>
              </c:numCache>
            </c:numRef>
          </c:val>
          <c:smooth val="0"/>
          <c:extLst>
            <c:ext xmlns:c16="http://schemas.microsoft.com/office/drawing/2014/chart" uri="{C3380CC4-5D6E-409C-BE32-E72D297353CC}">
              <c16:uniqueId val="{00000002-076E-4BB7-9A48-E2FC0980E6E7}"/>
            </c:ext>
          </c:extLst>
        </c:ser>
        <c:ser>
          <c:idx val="2"/>
          <c:order val="3"/>
          <c:tx>
            <c:strRef>
              <c:f>'TOTAL AFRICA'!$A$18</c:f>
              <c:strCache>
                <c:ptCount val="1"/>
                <c:pt idx="0">
                  <c:v>West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AFRICA'!$C$18:$N$18</c:f>
              <c:numCache>
                <c:formatCode>#,##0</c:formatCode>
                <c:ptCount val="12"/>
                <c:pt idx="0">
                  <c:v>39276808.374289744</c:v>
                </c:pt>
                <c:pt idx="1">
                  <c:v>39279897.718140364</c:v>
                </c:pt>
                <c:pt idx="2">
                  <c:v>42589577.313523591</c:v>
                </c:pt>
                <c:pt idx="3">
                  <c:v>43413030.083002657</c:v>
                </c:pt>
                <c:pt idx="4">
                  <c:v>44455566.783591047</c:v>
                </c:pt>
                <c:pt idx="5">
                  <c:v>45417567.777991854</c:v>
                </c:pt>
                <c:pt idx="6">
                  <c:v>47641405.606198713</c:v>
                </c:pt>
                <c:pt idx="7">
                  <c:v>49670522.913921282</c:v>
                </c:pt>
                <c:pt idx="8">
                  <c:v>55045281.181163505</c:v>
                </c:pt>
                <c:pt idx="9">
                  <c:v>59765401.660463974</c:v>
                </c:pt>
                <c:pt idx="10">
                  <c:v>63983000</c:v>
                </c:pt>
                <c:pt idx="11">
                  <c:v>80067000</c:v>
                </c:pt>
              </c:numCache>
            </c:numRef>
          </c:val>
          <c:smooth val="0"/>
          <c:extLst>
            <c:ext xmlns:c16="http://schemas.microsoft.com/office/drawing/2014/chart" uri="{C3380CC4-5D6E-409C-BE32-E72D297353CC}">
              <c16:uniqueId val="{00000003-076E-4BB7-9A48-E2FC0980E6E7}"/>
            </c:ext>
          </c:extLst>
        </c:ser>
        <c:ser>
          <c:idx val="3"/>
          <c:order val="4"/>
          <c:tx>
            <c:strRef>
              <c:f>'TOTAL AFRICA'!$A$19</c:f>
              <c:strCache>
                <c:ptCount val="1"/>
                <c:pt idx="0">
                  <c:v>East Africa (M)</c:v>
                </c:pt>
              </c:strCache>
            </c:strRef>
          </c:tx>
          <c:spPr>
            <a:ln>
              <a:solidFill>
                <a:schemeClr val="bg1">
                  <a:lumMod val="75000"/>
                </a:schemeClr>
              </a:solidFill>
            </a:ln>
          </c:spPr>
          <c:marker>
            <c:symbol val="circle"/>
            <c:size val="6"/>
            <c:spPr>
              <a:solidFill>
                <a:schemeClr val="bg1">
                  <a:lumMod val="75000"/>
                </a:schemeClr>
              </a:solidFill>
              <a:ln>
                <a:solidFill>
                  <a:schemeClr val="tx1"/>
                </a:solidFill>
              </a:ln>
            </c:spPr>
          </c:marker>
          <c:val>
            <c:numRef>
              <c:f>'TOTAL AFRICA'!$C$19:$N$19</c:f>
              <c:numCache>
                <c:formatCode>#,##0</c:formatCode>
                <c:ptCount val="12"/>
                <c:pt idx="0">
                  <c:v>27654773.804793939</c:v>
                </c:pt>
                <c:pt idx="1">
                  <c:v>27043076.45662665</c:v>
                </c:pt>
                <c:pt idx="2">
                  <c:v>26400885.089468922</c:v>
                </c:pt>
                <c:pt idx="3">
                  <c:v>25859953.223603562</c:v>
                </c:pt>
                <c:pt idx="4">
                  <c:v>25765459.405288242</c:v>
                </c:pt>
                <c:pt idx="5">
                  <c:v>26065526.199335765</c:v>
                </c:pt>
                <c:pt idx="6">
                  <c:v>27208607.674985141</c:v>
                </c:pt>
                <c:pt idx="7">
                  <c:v>28189778.807406738</c:v>
                </c:pt>
                <c:pt idx="8">
                  <c:v>31314158.040654272</c:v>
                </c:pt>
                <c:pt idx="9">
                  <c:v>33911426.596429445</c:v>
                </c:pt>
                <c:pt idx="10">
                  <c:v>39355595</c:v>
                </c:pt>
                <c:pt idx="11">
                  <c:v>50367595</c:v>
                </c:pt>
              </c:numCache>
            </c:numRef>
          </c:val>
          <c:smooth val="0"/>
          <c:extLst>
            <c:ext xmlns:c16="http://schemas.microsoft.com/office/drawing/2014/chart" uri="{C3380CC4-5D6E-409C-BE32-E72D297353CC}">
              <c16:uniqueId val="{00000004-076E-4BB7-9A48-E2FC0980E6E7}"/>
            </c:ext>
          </c:extLst>
        </c:ser>
        <c:ser>
          <c:idx val="4"/>
          <c:order val="5"/>
          <c:tx>
            <c:strRef>
              <c:f>'TOTAL AFRICA'!$A$20</c:f>
              <c:strCache>
                <c:ptCount val="1"/>
                <c:pt idx="0">
                  <c:v>Central Africa (M)</c:v>
                </c:pt>
              </c:strCache>
            </c:strRef>
          </c:tx>
          <c:spPr>
            <a:ln>
              <a:solidFill>
                <a:schemeClr val="bg1">
                  <a:lumMod val="75000"/>
                </a:schemeClr>
              </a:solidFill>
            </a:ln>
          </c:spPr>
          <c:marker>
            <c:symbol val="triangle"/>
            <c:size val="5"/>
            <c:spPr>
              <a:solidFill>
                <a:schemeClr val="bg1">
                  <a:lumMod val="75000"/>
                </a:schemeClr>
              </a:solidFill>
              <a:ln>
                <a:solidFill>
                  <a:schemeClr val="tx1"/>
                </a:solidFill>
              </a:ln>
            </c:spPr>
          </c:marker>
          <c:val>
            <c:numRef>
              <c:f>'TOTAL AFRICA'!$C$20:$N$20</c:f>
              <c:numCache>
                <c:formatCode>#,##0</c:formatCode>
                <c:ptCount val="12"/>
                <c:pt idx="0">
                  <c:v>18295111.101442102</c:v>
                </c:pt>
                <c:pt idx="1">
                  <c:v>17992840.651100822</c:v>
                </c:pt>
                <c:pt idx="2">
                  <c:v>18253277.501943778</c:v>
                </c:pt>
                <c:pt idx="3">
                  <c:v>18661879.659114994</c:v>
                </c:pt>
                <c:pt idx="4">
                  <c:v>18796577.949406214</c:v>
                </c:pt>
                <c:pt idx="5">
                  <c:v>18960359.145115454</c:v>
                </c:pt>
                <c:pt idx="6">
                  <c:v>19400250.171103269</c:v>
                </c:pt>
                <c:pt idx="7">
                  <c:v>19571994.8349884</c:v>
                </c:pt>
                <c:pt idx="8">
                  <c:v>21300313.397390317</c:v>
                </c:pt>
                <c:pt idx="9">
                  <c:v>22751564.954714127</c:v>
                </c:pt>
                <c:pt idx="10">
                  <c:v>26044000</c:v>
                </c:pt>
                <c:pt idx="11">
                  <c:v>32109000</c:v>
                </c:pt>
              </c:numCache>
            </c:numRef>
          </c:val>
          <c:smooth val="0"/>
          <c:extLst>
            <c:ext xmlns:c16="http://schemas.microsoft.com/office/drawing/2014/chart" uri="{C3380CC4-5D6E-409C-BE32-E72D297353CC}">
              <c16:uniqueId val="{00000005-076E-4BB7-9A48-E2FC0980E6E7}"/>
            </c:ext>
          </c:extLst>
        </c:ser>
        <c:dLbls>
          <c:showLegendKey val="0"/>
          <c:showVal val="0"/>
          <c:showCatName val="0"/>
          <c:showSerName val="0"/>
          <c:showPercent val="0"/>
          <c:showBubbleSize val="0"/>
        </c:dLbls>
        <c:marker val="1"/>
        <c:smooth val="0"/>
        <c:axId val="60493824"/>
        <c:axId val="60495744"/>
      </c:lineChart>
      <c:catAx>
        <c:axId val="60493824"/>
        <c:scaling>
          <c:orientation val="minMax"/>
        </c:scaling>
        <c:delete val="0"/>
        <c:axPos val="b"/>
        <c:numFmt formatCode="General" sourceLinked="1"/>
        <c:majorTickMark val="out"/>
        <c:minorTickMark val="none"/>
        <c:tickLblPos val="nextTo"/>
        <c:txPr>
          <a:bodyPr/>
          <a:lstStyle/>
          <a:p>
            <a:pPr>
              <a:defRPr sz="1000" b="1"/>
            </a:pPr>
            <a:endParaRPr lang="en-US"/>
          </a:p>
        </c:txPr>
        <c:crossAx val="60495744"/>
        <c:crosses val="autoZero"/>
        <c:auto val="1"/>
        <c:lblAlgn val="ctr"/>
        <c:lblOffset val="100"/>
        <c:noMultiLvlLbl val="0"/>
      </c:catAx>
      <c:valAx>
        <c:axId val="60495744"/>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60493824"/>
        <c:crosses val="autoZero"/>
        <c:crossBetween val="between"/>
      </c:valAx>
    </c:plotArea>
    <c:legend>
      <c:legendPos val="b"/>
      <c:layout>
        <c:manualLayout>
          <c:xMode val="edge"/>
          <c:yMode val="edge"/>
          <c:x val="0.13146076987671751"/>
          <c:y val="0.88520786753507674"/>
          <c:w val="0.80426584234930443"/>
          <c:h val="0.11479213246492337"/>
        </c:manualLayout>
      </c:layout>
      <c:overlay val="0"/>
      <c:txPr>
        <a:bodyPr/>
        <a:lstStyle/>
        <a:p>
          <a:pPr>
            <a:defRPr sz="10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120" workbookViewId="0"/>
  </sheetViews>
  <pageMargins left="0.7" right="0.7" top="0.75" bottom="0.75" header="0.3" footer="0.3"/>
  <pageSetup paperSize="11"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120" workbookViewId="0"/>
  </sheetViews>
  <pageMargins left="0.7" right="0.7" top="0.75" bottom="0.75" header="0.3" footer="0.3"/>
  <pageSetup paperSize="11"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6143625" cy="3857625"/>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143625" cy="385762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showGridLines="0" tabSelected="1" topLeftCell="A8" workbookViewId="0">
      <selection activeCell="A10" sqref="A10"/>
    </sheetView>
  </sheetViews>
  <sheetFormatPr defaultColWidth="9.08984375" defaultRowHeight="14" x14ac:dyDescent="0.3"/>
  <cols>
    <col min="1" max="1" width="126.08984375" style="21" customWidth="1"/>
    <col min="2" max="2" width="9.08984375" style="21"/>
    <col min="3" max="3" width="45.453125" style="52" customWidth="1"/>
    <col min="4" max="16384" width="9.08984375" style="21"/>
  </cols>
  <sheetData>
    <row r="1" spans="1:15" s="20" customFormat="1" ht="21" thickBot="1" x14ac:dyDescent="0.5">
      <c r="A1" s="19" t="s">
        <v>194</v>
      </c>
      <c r="C1" s="73"/>
    </row>
    <row r="2" spans="1:15" ht="20.25" customHeight="1" x14ac:dyDescent="0.3">
      <c r="A2" s="24"/>
      <c r="C2" s="85" t="s">
        <v>157</v>
      </c>
      <c r="D2" s="75" t="s">
        <v>161</v>
      </c>
      <c r="E2" s="75" t="s">
        <v>162</v>
      </c>
      <c r="F2" s="75" t="s">
        <v>163</v>
      </c>
      <c r="G2" s="75" t="s">
        <v>164</v>
      </c>
      <c r="H2" s="75" t="s">
        <v>165</v>
      </c>
      <c r="I2" s="75" t="s">
        <v>166</v>
      </c>
      <c r="J2" s="75" t="s">
        <v>167</v>
      </c>
      <c r="K2" s="75" t="s">
        <v>168</v>
      </c>
      <c r="L2" s="75" t="s">
        <v>169</v>
      </c>
      <c r="M2" s="76" t="s">
        <v>170</v>
      </c>
      <c r="N2" s="76" t="s">
        <v>171</v>
      </c>
      <c r="O2" s="77" t="s">
        <v>172</v>
      </c>
    </row>
    <row r="3" spans="1:15" s="22" customFormat="1" ht="20.25" customHeight="1" x14ac:dyDescent="0.3">
      <c r="A3" s="16" t="s">
        <v>141</v>
      </c>
      <c r="C3" s="78" t="s">
        <v>158</v>
      </c>
      <c r="D3" s="79">
        <v>2.4</v>
      </c>
      <c r="E3" s="79">
        <v>1.5</v>
      </c>
      <c r="F3" s="79">
        <v>0.8</v>
      </c>
      <c r="G3" s="79">
        <v>1</v>
      </c>
      <c r="H3" s="79">
        <v>0.2</v>
      </c>
      <c r="I3" s="79">
        <v>0.3</v>
      </c>
      <c r="J3" s="79">
        <v>0.3</v>
      </c>
      <c r="K3" s="79">
        <v>0.3</v>
      </c>
      <c r="L3" s="79">
        <v>0.3</v>
      </c>
      <c r="M3" s="80">
        <v>0.2</v>
      </c>
      <c r="N3" s="80">
        <v>0.2</v>
      </c>
      <c r="O3" s="81">
        <f>AVERAGE(E3:N3)</f>
        <v>0.51</v>
      </c>
    </row>
    <row r="4" spans="1:15" s="22" customFormat="1" ht="20.25" customHeight="1" x14ac:dyDescent="0.3">
      <c r="A4" s="16" t="s">
        <v>142</v>
      </c>
      <c r="C4" s="78" t="s">
        <v>159</v>
      </c>
      <c r="D4" s="82">
        <v>2.5</v>
      </c>
      <c r="E4" s="82">
        <v>2</v>
      </c>
      <c r="F4" s="82">
        <v>2</v>
      </c>
      <c r="G4" s="82">
        <v>2</v>
      </c>
      <c r="H4" s="82">
        <v>1</v>
      </c>
      <c r="I4" s="82">
        <v>1</v>
      </c>
      <c r="J4" s="82">
        <v>1</v>
      </c>
      <c r="K4" s="82">
        <v>1</v>
      </c>
      <c r="L4" s="82">
        <v>1</v>
      </c>
      <c r="M4" s="82">
        <v>1</v>
      </c>
      <c r="N4" s="82">
        <v>1</v>
      </c>
      <c r="O4" s="81">
        <f>AVERAGE(E4:N4)</f>
        <v>1.3</v>
      </c>
    </row>
    <row r="5" spans="1:15" ht="22.5" customHeight="1" thickBot="1" x14ac:dyDescent="0.35">
      <c r="A5" s="25"/>
      <c r="C5" s="78" t="s">
        <v>160</v>
      </c>
      <c r="D5" s="83">
        <f t="shared" ref="D5:N5" si="0">AVERAGE(D3:D4)</f>
        <v>2.4500000000000002</v>
      </c>
      <c r="E5" s="83">
        <f t="shared" si="0"/>
        <v>1.75</v>
      </c>
      <c r="F5" s="83">
        <f t="shared" si="0"/>
        <v>1.4</v>
      </c>
      <c r="G5" s="83">
        <f t="shared" si="0"/>
        <v>1.5</v>
      </c>
      <c r="H5" s="83">
        <f t="shared" si="0"/>
        <v>0.6</v>
      </c>
      <c r="I5" s="83">
        <f t="shared" si="0"/>
        <v>0.65</v>
      </c>
      <c r="J5" s="83">
        <f t="shared" si="0"/>
        <v>0.65</v>
      </c>
      <c r="K5" s="83">
        <f t="shared" si="0"/>
        <v>0.65</v>
      </c>
      <c r="L5" s="83">
        <f t="shared" si="0"/>
        <v>0.65</v>
      </c>
      <c r="M5" s="83">
        <f t="shared" si="0"/>
        <v>0.6</v>
      </c>
      <c r="N5" s="83">
        <f t="shared" si="0"/>
        <v>0.6</v>
      </c>
      <c r="O5" s="84">
        <f>AVERAGE(E5:N5)</f>
        <v>0.90500000000000003</v>
      </c>
    </row>
    <row r="6" spans="1:15" s="27" customFormat="1" ht="24" customHeight="1" x14ac:dyDescent="0.35">
      <c r="A6" s="26" t="s">
        <v>192</v>
      </c>
    </row>
    <row r="7" spans="1:15" ht="53.25" customHeight="1" x14ac:dyDescent="0.3">
      <c r="A7" s="16" t="s">
        <v>195</v>
      </c>
    </row>
    <row r="8" spans="1:15" ht="53.25" customHeight="1" x14ac:dyDescent="0.3">
      <c r="A8" s="16" t="s">
        <v>197</v>
      </c>
    </row>
    <row r="9" spans="1:15" ht="78" customHeight="1" x14ac:dyDescent="0.3">
      <c r="A9" s="92" t="s">
        <v>210</v>
      </c>
    </row>
    <row r="10" spans="1:15" ht="156" customHeight="1" x14ac:dyDescent="0.3">
      <c r="A10" s="92" t="s">
        <v>215</v>
      </c>
    </row>
    <row r="11" spans="1:15" ht="89.25" customHeight="1" x14ac:dyDescent="0.3">
      <c r="A11" s="16" t="s">
        <v>193</v>
      </c>
    </row>
    <row r="12" spans="1:15" ht="159" customHeight="1" thickBot="1" x14ac:dyDescent="0.35">
      <c r="A12" s="18" t="s">
        <v>199</v>
      </c>
    </row>
    <row r="13" spans="1:15" ht="30" customHeight="1" x14ac:dyDescent="0.3">
      <c r="A13" s="17" t="s">
        <v>173</v>
      </c>
    </row>
    <row r="14" spans="1:15" s="23" customFormat="1" ht="93.75" customHeight="1" x14ac:dyDescent="0.35">
      <c r="A14" s="16" t="s">
        <v>174</v>
      </c>
      <c r="C14" s="74"/>
    </row>
    <row r="15" spans="1:15" s="23" customFormat="1" ht="72.75" customHeight="1" x14ac:dyDescent="0.35">
      <c r="A15" s="16" t="s">
        <v>175</v>
      </c>
      <c r="C15" s="74"/>
    </row>
    <row r="16" spans="1:15" s="23" customFormat="1" ht="67.5" customHeight="1" x14ac:dyDescent="0.35">
      <c r="A16" s="16" t="s">
        <v>176</v>
      </c>
      <c r="C16" s="74"/>
    </row>
    <row r="17" spans="1:3" s="23" customFormat="1" ht="152.25" customHeight="1" x14ac:dyDescent="0.35">
      <c r="A17" s="16" t="s">
        <v>200</v>
      </c>
      <c r="C17" s="74"/>
    </row>
    <row r="18" spans="1:3" s="23" customFormat="1" ht="165.75" customHeight="1" x14ac:dyDescent="0.35">
      <c r="A18" s="16" t="s">
        <v>177</v>
      </c>
      <c r="C18" s="74"/>
    </row>
    <row r="19" spans="1:3" s="23" customFormat="1" ht="43.5" customHeight="1" thickBot="1" x14ac:dyDescent="0.4">
      <c r="A19" s="18" t="s">
        <v>178</v>
      </c>
      <c r="C19" s="7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6"/>
  <sheetViews>
    <sheetView workbookViewId="0">
      <selection activeCell="C13" sqref="C13"/>
    </sheetView>
  </sheetViews>
  <sheetFormatPr defaultRowHeight="13" x14ac:dyDescent="0.3"/>
  <cols>
    <col min="1" max="1" width="16.6328125" style="32" customWidth="1"/>
    <col min="2" max="2" width="17.6328125" style="32" customWidth="1"/>
    <col min="3" max="3" width="13.54296875" style="28" customWidth="1"/>
    <col min="4" max="4" width="13.6328125" style="28" customWidth="1"/>
    <col min="5" max="5" width="12.453125" style="28" customWidth="1"/>
    <col min="6" max="6" width="11.90625" style="28" customWidth="1"/>
    <col min="7" max="7" width="12.453125" style="28" customWidth="1"/>
    <col min="8" max="8" width="12.54296875" style="28" customWidth="1"/>
    <col min="9" max="9" width="12.36328125" style="28" customWidth="1"/>
    <col min="10" max="12" width="11.90625" style="28" customWidth="1"/>
    <col min="13" max="13" width="12.6328125" style="28" customWidth="1"/>
    <col min="14" max="14" width="12" style="28" customWidth="1"/>
    <col min="15" max="15" width="9.08984375" style="28"/>
    <col min="16" max="16" width="11.90625" style="31" customWidth="1"/>
    <col min="17" max="17" width="13.90625" style="31" customWidth="1"/>
    <col min="18" max="18" width="9.08984375" style="28"/>
    <col min="19" max="19" width="11.90625" style="28" customWidth="1"/>
    <col min="20" max="20" width="11.6328125" style="28" customWidth="1"/>
    <col min="21" max="251" width="9.08984375" style="32"/>
    <col min="252" max="252" width="22.54296875" style="32" customWidth="1"/>
    <col min="253" max="253" width="20.36328125" style="32" customWidth="1"/>
    <col min="254" max="254" width="13.54296875" style="32" customWidth="1"/>
    <col min="255" max="255" width="13.6328125" style="32" customWidth="1"/>
    <col min="256" max="256" width="12.453125" style="32" customWidth="1"/>
    <col min="257" max="257" width="11.90625" style="32" customWidth="1"/>
    <col min="258" max="258" width="12.453125" style="32" customWidth="1"/>
    <col min="259" max="259" width="12.54296875" style="32" customWidth="1"/>
    <col min="260" max="260" width="12.36328125" style="32" customWidth="1"/>
    <col min="261" max="263" width="11.90625" style="32" customWidth="1"/>
    <col min="264" max="264" width="12.6328125" style="32" customWidth="1"/>
    <col min="265" max="265" width="12" style="32" customWidth="1"/>
    <col min="266" max="266" width="9.08984375" style="32"/>
    <col min="267" max="267" width="11.90625" style="32" customWidth="1"/>
    <col min="268" max="268" width="13.90625" style="32" customWidth="1"/>
    <col min="269" max="269" width="9.08984375" style="32"/>
    <col min="270" max="270" width="10.453125" style="32" bestFit="1" customWidth="1"/>
    <col min="271" max="271" width="9.08984375" style="32"/>
    <col min="272" max="272" width="9.453125" style="32" bestFit="1" customWidth="1"/>
    <col min="273" max="273" width="9.08984375" style="32"/>
    <col min="274" max="274" width="8.36328125" style="32" customWidth="1"/>
    <col min="275" max="275" width="11.90625" style="32" customWidth="1"/>
    <col min="276" max="276" width="11.6328125" style="32" customWidth="1"/>
    <col min="277" max="507" width="9.08984375" style="32"/>
    <col min="508" max="508" width="22.54296875" style="32" customWidth="1"/>
    <col min="509" max="509" width="20.36328125" style="32" customWidth="1"/>
    <col min="510" max="510" width="13.54296875" style="32" customWidth="1"/>
    <col min="511" max="511" width="13.6328125" style="32" customWidth="1"/>
    <col min="512" max="512" width="12.453125" style="32" customWidth="1"/>
    <col min="513" max="513" width="11.90625" style="32" customWidth="1"/>
    <col min="514" max="514" width="12.453125" style="32" customWidth="1"/>
    <col min="515" max="515" width="12.54296875" style="32" customWidth="1"/>
    <col min="516" max="516" width="12.36328125" style="32" customWidth="1"/>
    <col min="517" max="519" width="11.90625" style="32" customWidth="1"/>
    <col min="520" max="520" width="12.6328125" style="32" customWidth="1"/>
    <col min="521" max="521" width="12" style="32" customWidth="1"/>
    <col min="522" max="522" width="9.08984375" style="32"/>
    <col min="523" max="523" width="11.90625" style="32" customWidth="1"/>
    <col min="524" max="524" width="13.90625" style="32" customWidth="1"/>
    <col min="525" max="525" width="9.08984375" style="32"/>
    <col min="526" max="526" width="10.453125" style="32" bestFit="1" customWidth="1"/>
    <col min="527" max="527" width="9.08984375" style="32"/>
    <col min="528" max="528" width="9.453125" style="32" bestFit="1" customWidth="1"/>
    <col min="529" max="529" width="9.08984375" style="32"/>
    <col min="530" max="530" width="8.36328125" style="32" customWidth="1"/>
    <col min="531" max="531" width="11.90625" style="32" customWidth="1"/>
    <col min="532" max="532" width="11.6328125" style="32" customWidth="1"/>
    <col min="533" max="763" width="9.08984375" style="32"/>
    <col min="764" max="764" width="22.54296875" style="32" customWidth="1"/>
    <col min="765" max="765" width="20.36328125" style="32" customWidth="1"/>
    <col min="766" max="766" width="13.54296875" style="32" customWidth="1"/>
    <col min="767" max="767" width="13.6328125" style="32" customWidth="1"/>
    <col min="768" max="768" width="12.453125" style="32" customWidth="1"/>
    <col min="769" max="769" width="11.90625" style="32" customWidth="1"/>
    <col min="770" max="770" width="12.453125" style="32" customWidth="1"/>
    <col min="771" max="771" width="12.54296875" style="32" customWidth="1"/>
    <col min="772" max="772" width="12.36328125" style="32" customWidth="1"/>
    <col min="773" max="775" width="11.90625" style="32" customWidth="1"/>
    <col min="776" max="776" width="12.6328125" style="32" customWidth="1"/>
    <col min="777" max="777" width="12" style="32" customWidth="1"/>
    <col min="778" max="778" width="9.08984375" style="32"/>
    <col min="779" max="779" width="11.90625" style="32" customWidth="1"/>
    <col min="780" max="780" width="13.90625" style="32" customWidth="1"/>
    <col min="781" max="781" width="9.08984375" style="32"/>
    <col min="782" max="782" width="10.453125" style="32" bestFit="1" customWidth="1"/>
    <col min="783" max="783" width="9.08984375" style="32"/>
    <col min="784" max="784" width="9.453125" style="32" bestFit="1" customWidth="1"/>
    <col min="785" max="785" width="9.08984375" style="32"/>
    <col min="786" max="786" width="8.36328125" style="32" customWidth="1"/>
    <col min="787" max="787" width="11.90625" style="32" customWidth="1"/>
    <col min="788" max="788" width="11.6328125" style="32" customWidth="1"/>
    <col min="789" max="1019" width="9.08984375" style="32"/>
    <col min="1020" max="1020" width="22.54296875" style="32" customWidth="1"/>
    <col min="1021" max="1021" width="20.36328125" style="32" customWidth="1"/>
    <col min="1022" max="1022" width="13.54296875" style="32" customWidth="1"/>
    <col min="1023" max="1023" width="13.6328125" style="32" customWidth="1"/>
    <col min="1024" max="1024" width="12.453125" style="32" customWidth="1"/>
    <col min="1025" max="1025" width="11.90625" style="32" customWidth="1"/>
    <col min="1026" max="1026" width="12.453125" style="32" customWidth="1"/>
    <col min="1027" max="1027" width="12.54296875" style="32" customWidth="1"/>
    <col min="1028" max="1028" width="12.36328125" style="32" customWidth="1"/>
    <col min="1029" max="1031" width="11.90625" style="32" customWidth="1"/>
    <col min="1032" max="1032" width="12.6328125" style="32" customWidth="1"/>
    <col min="1033" max="1033" width="12" style="32" customWidth="1"/>
    <col min="1034" max="1034" width="9.08984375" style="32"/>
    <col min="1035" max="1035" width="11.90625" style="32" customWidth="1"/>
    <col min="1036" max="1036" width="13.90625" style="32" customWidth="1"/>
    <col min="1037" max="1037" width="9.08984375" style="32"/>
    <col min="1038" max="1038" width="10.453125" style="32" bestFit="1" customWidth="1"/>
    <col min="1039" max="1039" width="9.08984375" style="32"/>
    <col min="1040" max="1040" width="9.453125" style="32" bestFit="1" customWidth="1"/>
    <col min="1041" max="1041" width="9.08984375" style="32"/>
    <col min="1042" max="1042" width="8.36328125" style="32" customWidth="1"/>
    <col min="1043" max="1043" width="11.90625" style="32" customWidth="1"/>
    <col min="1044" max="1044" width="11.6328125" style="32" customWidth="1"/>
    <col min="1045" max="1275" width="9.08984375" style="32"/>
    <col min="1276" max="1276" width="22.54296875" style="32" customWidth="1"/>
    <col min="1277" max="1277" width="20.36328125" style="32" customWidth="1"/>
    <col min="1278" max="1278" width="13.54296875" style="32" customWidth="1"/>
    <col min="1279" max="1279" width="13.6328125" style="32" customWidth="1"/>
    <col min="1280" max="1280" width="12.453125" style="32" customWidth="1"/>
    <col min="1281" max="1281" width="11.90625" style="32" customWidth="1"/>
    <col min="1282" max="1282" width="12.453125" style="32" customWidth="1"/>
    <col min="1283" max="1283" width="12.54296875" style="32" customWidth="1"/>
    <col min="1284" max="1284" width="12.36328125" style="32" customWidth="1"/>
    <col min="1285" max="1287" width="11.90625" style="32" customWidth="1"/>
    <col min="1288" max="1288" width="12.6328125" style="32" customWidth="1"/>
    <col min="1289" max="1289" width="12" style="32" customWidth="1"/>
    <col min="1290" max="1290" width="9.08984375" style="32"/>
    <col min="1291" max="1291" width="11.90625" style="32" customWidth="1"/>
    <col min="1292" max="1292" width="13.90625" style="32" customWidth="1"/>
    <col min="1293" max="1293" width="9.08984375" style="32"/>
    <col min="1294" max="1294" width="10.453125" style="32" bestFit="1" customWidth="1"/>
    <col min="1295" max="1295" width="9.08984375" style="32"/>
    <col min="1296" max="1296" width="9.453125" style="32" bestFit="1" customWidth="1"/>
    <col min="1297" max="1297" width="9.08984375" style="32"/>
    <col min="1298" max="1298" width="8.36328125" style="32" customWidth="1"/>
    <col min="1299" max="1299" width="11.90625" style="32" customWidth="1"/>
    <col min="1300" max="1300" width="11.6328125" style="32" customWidth="1"/>
    <col min="1301" max="1531" width="9.08984375" style="32"/>
    <col min="1532" max="1532" width="22.54296875" style="32" customWidth="1"/>
    <col min="1533" max="1533" width="20.36328125" style="32" customWidth="1"/>
    <col min="1534" max="1534" width="13.54296875" style="32" customWidth="1"/>
    <col min="1535" max="1535" width="13.6328125" style="32" customWidth="1"/>
    <col min="1536" max="1536" width="12.453125" style="32" customWidth="1"/>
    <col min="1537" max="1537" width="11.90625" style="32" customWidth="1"/>
    <col min="1538" max="1538" width="12.453125" style="32" customWidth="1"/>
    <col min="1539" max="1539" width="12.54296875" style="32" customWidth="1"/>
    <col min="1540" max="1540" width="12.36328125" style="32" customWidth="1"/>
    <col min="1541" max="1543" width="11.90625" style="32" customWidth="1"/>
    <col min="1544" max="1544" width="12.6328125" style="32" customWidth="1"/>
    <col min="1545" max="1545" width="12" style="32" customWidth="1"/>
    <col min="1546" max="1546" width="9.08984375" style="32"/>
    <col min="1547" max="1547" width="11.90625" style="32" customWidth="1"/>
    <col min="1548" max="1548" width="13.90625" style="32" customWidth="1"/>
    <col min="1549" max="1549" width="9.08984375" style="32"/>
    <col min="1550" max="1550" width="10.453125" style="32" bestFit="1" customWidth="1"/>
    <col min="1551" max="1551" width="9.08984375" style="32"/>
    <col min="1552" max="1552" width="9.453125" style="32" bestFit="1" customWidth="1"/>
    <col min="1553" max="1553" width="9.08984375" style="32"/>
    <col min="1554" max="1554" width="8.36328125" style="32" customWidth="1"/>
    <col min="1555" max="1555" width="11.90625" style="32" customWidth="1"/>
    <col min="1556" max="1556" width="11.6328125" style="32" customWidth="1"/>
    <col min="1557" max="1787" width="9.08984375" style="32"/>
    <col min="1788" max="1788" width="22.54296875" style="32" customWidth="1"/>
    <col min="1789" max="1789" width="20.36328125" style="32" customWidth="1"/>
    <col min="1790" max="1790" width="13.54296875" style="32" customWidth="1"/>
    <col min="1791" max="1791" width="13.6328125" style="32" customWidth="1"/>
    <col min="1792" max="1792" width="12.453125" style="32" customWidth="1"/>
    <col min="1793" max="1793" width="11.90625" style="32" customWidth="1"/>
    <col min="1794" max="1794" width="12.453125" style="32" customWidth="1"/>
    <col min="1795" max="1795" width="12.54296875" style="32" customWidth="1"/>
    <col min="1796" max="1796" width="12.36328125" style="32" customWidth="1"/>
    <col min="1797" max="1799" width="11.90625" style="32" customWidth="1"/>
    <col min="1800" max="1800" width="12.6328125" style="32" customWidth="1"/>
    <col min="1801" max="1801" width="12" style="32" customWidth="1"/>
    <col min="1802" max="1802" width="9.08984375" style="32"/>
    <col min="1803" max="1803" width="11.90625" style="32" customWidth="1"/>
    <col min="1804" max="1804" width="13.90625" style="32" customWidth="1"/>
    <col min="1805" max="1805" width="9.08984375" style="32"/>
    <col min="1806" max="1806" width="10.453125" style="32" bestFit="1" customWidth="1"/>
    <col min="1807" max="1807" width="9.08984375" style="32"/>
    <col min="1808" max="1808" width="9.453125" style="32" bestFit="1" customWidth="1"/>
    <col min="1809" max="1809" width="9.08984375" style="32"/>
    <col min="1810" max="1810" width="8.36328125" style="32" customWidth="1"/>
    <col min="1811" max="1811" width="11.90625" style="32" customWidth="1"/>
    <col min="1812" max="1812" width="11.6328125" style="32" customWidth="1"/>
    <col min="1813" max="2043" width="9.08984375" style="32"/>
    <col min="2044" max="2044" width="22.54296875" style="32" customWidth="1"/>
    <col min="2045" max="2045" width="20.36328125" style="32" customWidth="1"/>
    <col min="2046" max="2046" width="13.54296875" style="32" customWidth="1"/>
    <col min="2047" max="2047" width="13.6328125" style="32" customWidth="1"/>
    <col min="2048" max="2048" width="12.453125" style="32" customWidth="1"/>
    <col min="2049" max="2049" width="11.90625" style="32" customWidth="1"/>
    <col min="2050" max="2050" width="12.453125" style="32" customWidth="1"/>
    <col min="2051" max="2051" width="12.54296875" style="32" customWidth="1"/>
    <col min="2052" max="2052" width="12.36328125" style="32" customWidth="1"/>
    <col min="2053" max="2055" width="11.90625" style="32" customWidth="1"/>
    <col min="2056" max="2056" width="12.6328125" style="32" customWidth="1"/>
    <col min="2057" max="2057" width="12" style="32" customWidth="1"/>
    <col min="2058" max="2058" width="9.08984375" style="32"/>
    <col min="2059" max="2059" width="11.90625" style="32" customWidth="1"/>
    <col min="2060" max="2060" width="13.90625" style="32" customWidth="1"/>
    <col min="2061" max="2061" width="9.08984375" style="32"/>
    <col min="2062" max="2062" width="10.453125" style="32" bestFit="1" customWidth="1"/>
    <col min="2063" max="2063" width="9.08984375" style="32"/>
    <col min="2064" max="2064" width="9.453125" style="32" bestFit="1" customWidth="1"/>
    <col min="2065" max="2065" width="9.08984375" style="32"/>
    <col min="2066" max="2066" width="8.36328125" style="32" customWidth="1"/>
    <col min="2067" max="2067" width="11.90625" style="32" customWidth="1"/>
    <col min="2068" max="2068" width="11.6328125" style="32" customWidth="1"/>
    <col min="2069" max="2299" width="9.08984375" style="32"/>
    <col min="2300" max="2300" width="22.54296875" style="32" customWidth="1"/>
    <col min="2301" max="2301" width="20.36328125" style="32" customWidth="1"/>
    <col min="2302" max="2302" width="13.54296875" style="32" customWidth="1"/>
    <col min="2303" max="2303" width="13.6328125" style="32" customWidth="1"/>
    <col min="2304" max="2304" width="12.453125" style="32" customWidth="1"/>
    <col min="2305" max="2305" width="11.90625" style="32" customWidth="1"/>
    <col min="2306" max="2306" width="12.453125" style="32" customWidth="1"/>
    <col min="2307" max="2307" width="12.54296875" style="32" customWidth="1"/>
    <col min="2308" max="2308" width="12.36328125" style="32" customWidth="1"/>
    <col min="2309" max="2311" width="11.90625" style="32" customWidth="1"/>
    <col min="2312" max="2312" width="12.6328125" style="32" customWidth="1"/>
    <col min="2313" max="2313" width="12" style="32" customWidth="1"/>
    <col min="2314" max="2314" width="9.08984375" style="32"/>
    <col min="2315" max="2315" width="11.90625" style="32" customWidth="1"/>
    <col min="2316" max="2316" width="13.90625" style="32" customWidth="1"/>
    <col min="2317" max="2317" width="9.08984375" style="32"/>
    <col min="2318" max="2318" width="10.453125" style="32" bestFit="1" customWidth="1"/>
    <col min="2319" max="2319" width="9.08984375" style="32"/>
    <col min="2320" max="2320" width="9.453125" style="32" bestFit="1" customWidth="1"/>
    <col min="2321" max="2321" width="9.08984375" style="32"/>
    <col min="2322" max="2322" width="8.36328125" style="32" customWidth="1"/>
    <col min="2323" max="2323" width="11.90625" style="32" customWidth="1"/>
    <col min="2324" max="2324" width="11.6328125" style="32" customWidth="1"/>
    <col min="2325" max="2555" width="9.08984375" style="32"/>
    <col min="2556" max="2556" width="22.54296875" style="32" customWidth="1"/>
    <col min="2557" max="2557" width="20.36328125" style="32" customWidth="1"/>
    <col min="2558" max="2558" width="13.54296875" style="32" customWidth="1"/>
    <col min="2559" max="2559" width="13.6328125" style="32" customWidth="1"/>
    <col min="2560" max="2560" width="12.453125" style="32" customWidth="1"/>
    <col min="2561" max="2561" width="11.90625" style="32" customWidth="1"/>
    <col min="2562" max="2562" width="12.453125" style="32" customWidth="1"/>
    <col min="2563" max="2563" width="12.54296875" style="32" customWidth="1"/>
    <col min="2564" max="2564" width="12.36328125" style="32" customWidth="1"/>
    <col min="2565" max="2567" width="11.90625" style="32" customWidth="1"/>
    <col min="2568" max="2568" width="12.6328125" style="32" customWidth="1"/>
    <col min="2569" max="2569" width="12" style="32" customWidth="1"/>
    <col min="2570" max="2570" width="9.08984375" style="32"/>
    <col min="2571" max="2571" width="11.90625" style="32" customWidth="1"/>
    <col min="2572" max="2572" width="13.90625" style="32" customWidth="1"/>
    <col min="2573" max="2573" width="9.08984375" style="32"/>
    <col min="2574" max="2574" width="10.453125" style="32" bestFit="1" customWidth="1"/>
    <col min="2575" max="2575" width="9.08984375" style="32"/>
    <col min="2576" max="2576" width="9.453125" style="32" bestFit="1" customWidth="1"/>
    <col min="2577" max="2577" width="9.08984375" style="32"/>
    <col min="2578" max="2578" width="8.36328125" style="32" customWidth="1"/>
    <col min="2579" max="2579" width="11.90625" style="32" customWidth="1"/>
    <col min="2580" max="2580" width="11.6328125" style="32" customWidth="1"/>
    <col min="2581" max="2811" width="9.08984375" style="32"/>
    <col min="2812" max="2812" width="22.54296875" style="32" customWidth="1"/>
    <col min="2813" max="2813" width="20.36328125" style="32" customWidth="1"/>
    <col min="2814" max="2814" width="13.54296875" style="32" customWidth="1"/>
    <col min="2815" max="2815" width="13.6328125" style="32" customWidth="1"/>
    <col min="2816" max="2816" width="12.453125" style="32" customWidth="1"/>
    <col min="2817" max="2817" width="11.90625" style="32" customWidth="1"/>
    <col min="2818" max="2818" width="12.453125" style="32" customWidth="1"/>
    <col min="2819" max="2819" width="12.54296875" style="32" customWidth="1"/>
    <col min="2820" max="2820" width="12.36328125" style="32" customWidth="1"/>
    <col min="2821" max="2823" width="11.90625" style="32" customWidth="1"/>
    <col min="2824" max="2824" width="12.6328125" style="32" customWidth="1"/>
    <col min="2825" max="2825" width="12" style="32" customWidth="1"/>
    <col min="2826" max="2826" width="9.08984375" style="32"/>
    <col min="2827" max="2827" width="11.90625" style="32" customWidth="1"/>
    <col min="2828" max="2828" width="13.90625" style="32" customWidth="1"/>
    <col min="2829" max="2829" width="9.08984375" style="32"/>
    <col min="2830" max="2830" width="10.453125" style="32" bestFit="1" customWidth="1"/>
    <col min="2831" max="2831" width="9.08984375" style="32"/>
    <col min="2832" max="2832" width="9.453125" style="32" bestFit="1" customWidth="1"/>
    <col min="2833" max="2833" width="9.08984375" style="32"/>
    <col min="2834" max="2834" width="8.36328125" style="32" customWidth="1"/>
    <col min="2835" max="2835" width="11.90625" style="32" customWidth="1"/>
    <col min="2836" max="2836" width="11.6328125" style="32" customWidth="1"/>
    <col min="2837" max="3067" width="9.08984375" style="32"/>
    <col min="3068" max="3068" width="22.54296875" style="32" customWidth="1"/>
    <col min="3069" max="3069" width="20.36328125" style="32" customWidth="1"/>
    <col min="3070" max="3070" width="13.54296875" style="32" customWidth="1"/>
    <col min="3071" max="3071" width="13.6328125" style="32" customWidth="1"/>
    <col min="3072" max="3072" width="12.453125" style="32" customWidth="1"/>
    <col min="3073" max="3073" width="11.90625" style="32" customWidth="1"/>
    <col min="3074" max="3074" width="12.453125" style="32" customWidth="1"/>
    <col min="3075" max="3075" width="12.54296875" style="32" customWidth="1"/>
    <col min="3076" max="3076" width="12.36328125" style="32" customWidth="1"/>
    <col min="3077" max="3079" width="11.90625" style="32" customWidth="1"/>
    <col min="3080" max="3080" width="12.6328125" style="32" customWidth="1"/>
    <col min="3081" max="3081" width="12" style="32" customWidth="1"/>
    <col min="3082" max="3082" width="9.08984375" style="32"/>
    <col min="3083" max="3083" width="11.90625" style="32" customWidth="1"/>
    <col min="3084" max="3084" width="13.90625" style="32" customWidth="1"/>
    <col min="3085" max="3085" width="9.08984375" style="32"/>
    <col min="3086" max="3086" width="10.453125" style="32" bestFit="1" customWidth="1"/>
    <col min="3087" max="3087" width="9.08984375" style="32"/>
    <col min="3088" max="3088" width="9.453125" style="32" bestFit="1" customWidth="1"/>
    <col min="3089" max="3089" width="9.08984375" style="32"/>
    <col min="3090" max="3090" width="8.36328125" style="32" customWidth="1"/>
    <col min="3091" max="3091" width="11.90625" style="32" customWidth="1"/>
    <col min="3092" max="3092" width="11.6328125" style="32" customWidth="1"/>
    <col min="3093" max="3323" width="9.08984375" style="32"/>
    <col min="3324" max="3324" width="22.54296875" style="32" customWidth="1"/>
    <col min="3325" max="3325" width="20.36328125" style="32" customWidth="1"/>
    <col min="3326" max="3326" width="13.54296875" style="32" customWidth="1"/>
    <col min="3327" max="3327" width="13.6328125" style="32" customWidth="1"/>
    <col min="3328" max="3328" width="12.453125" style="32" customWidth="1"/>
    <col min="3329" max="3329" width="11.90625" style="32" customWidth="1"/>
    <col min="3330" max="3330" width="12.453125" style="32" customWidth="1"/>
    <col min="3331" max="3331" width="12.54296875" style="32" customWidth="1"/>
    <col min="3332" max="3332" width="12.36328125" style="32" customWidth="1"/>
    <col min="3333" max="3335" width="11.90625" style="32" customWidth="1"/>
    <col min="3336" max="3336" width="12.6328125" style="32" customWidth="1"/>
    <col min="3337" max="3337" width="12" style="32" customWidth="1"/>
    <col min="3338" max="3338" width="9.08984375" style="32"/>
    <col min="3339" max="3339" width="11.90625" style="32" customWidth="1"/>
    <col min="3340" max="3340" width="13.90625" style="32" customWidth="1"/>
    <col min="3341" max="3341" width="9.08984375" style="32"/>
    <col min="3342" max="3342" width="10.453125" style="32" bestFit="1" customWidth="1"/>
    <col min="3343" max="3343" width="9.08984375" style="32"/>
    <col min="3344" max="3344" width="9.453125" style="32" bestFit="1" customWidth="1"/>
    <col min="3345" max="3345" width="9.08984375" style="32"/>
    <col min="3346" max="3346" width="8.36328125" style="32" customWidth="1"/>
    <col min="3347" max="3347" width="11.90625" style="32" customWidth="1"/>
    <col min="3348" max="3348" width="11.6328125" style="32" customWidth="1"/>
    <col min="3349" max="3579" width="9.08984375" style="32"/>
    <col min="3580" max="3580" width="22.54296875" style="32" customWidth="1"/>
    <col min="3581" max="3581" width="20.36328125" style="32" customWidth="1"/>
    <col min="3582" max="3582" width="13.54296875" style="32" customWidth="1"/>
    <col min="3583" max="3583" width="13.6328125" style="32" customWidth="1"/>
    <col min="3584" max="3584" width="12.453125" style="32" customWidth="1"/>
    <col min="3585" max="3585" width="11.90625" style="32" customWidth="1"/>
    <col min="3586" max="3586" width="12.453125" style="32" customWidth="1"/>
    <col min="3587" max="3587" width="12.54296875" style="32" customWidth="1"/>
    <col min="3588" max="3588" width="12.36328125" style="32" customWidth="1"/>
    <col min="3589" max="3591" width="11.90625" style="32" customWidth="1"/>
    <col min="3592" max="3592" width="12.6328125" style="32" customWidth="1"/>
    <col min="3593" max="3593" width="12" style="32" customWidth="1"/>
    <col min="3594" max="3594" width="9.08984375" style="32"/>
    <col min="3595" max="3595" width="11.90625" style="32" customWidth="1"/>
    <col min="3596" max="3596" width="13.90625" style="32" customWidth="1"/>
    <col min="3597" max="3597" width="9.08984375" style="32"/>
    <col min="3598" max="3598" width="10.453125" style="32" bestFit="1" customWidth="1"/>
    <col min="3599" max="3599" width="9.08984375" style="32"/>
    <col min="3600" max="3600" width="9.453125" style="32" bestFit="1" customWidth="1"/>
    <col min="3601" max="3601" width="9.08984375" style="32"/>
    <col min="3602" max="3602" width="8.36328125" style="32" customWidth="1"/>
    <col min="3603" max="3603" width="11.90625" style="32" customWidth="1"/>
    <col min="3604" max="3604" width="11.6328125" style="32" customWidth="1"/>
    <col min="3605" max="3835" width="9.08984375" style="32"/>
    <col min="3836" max="3836" width="22.54296875" style="32" customWidth="1"/>
    <col min="3837" max="3837" width="20.36328125" style="32" customWidth="1"/>
    <col min="3838" max="3838" width="13.54296875" style="32" customWidth="1"/>
    <col min="3839" max="3839" width="13.6328125" style="32" customWidth="1"/>
    <col min="3840" max="3840" width="12.453125" style="32" customWidth="1"/>
    <col min="3841" max="3841" width="11.90625" style="32" customWidth="1"/>
    <col min="3842" max="3842" width="12.453125" style="32" customWidth="1"/>
    <col min="3843" max="3843" width="12.54296875" style="32" customWidth="1"/>
    <col min="3844" max="3844" width="12.36328125" style="32" customWidth="1"/>
    <col min="3845" max="3847" width="11.90625" style="32" customWidth="1"/>
    <col min="3848" max="3848" width="12.6328125" style="32" customWidth="1"/>
    <col min="3849" max="3849" width="12" style="32" customWidth="1"/>
    <col min="3850" max="3850" width="9.08984375" style="32"/>
    <col min="3851" max="3851" width="11.90625" style="32" customWidth="1"/>
    <col min="3852" max="3852" width="13.90625" style="32" customWidth="1"/>
    <col min="3853" max="3853" width="9.08984375" style="32"/>
    <col min="3854" max="3854" width="10.453125" style="32" bestFit="1" customWidth="1"/>
    <col min="3855" max="3855" width="9.08984375" style="32"/>
    <col min="3856" max="3856" width="9.453125" style="32" bestFit="1" customWidth="1"/>
    <col min="3857" max="3857" width="9.08984375" style="32"/>
    <col min="3858" max="3858" width="8.36328125" style="32" customWidth="1"/>
    <col min="3859" max="3859" width="11.90625" style="32" customWidth="1"/>
    <col min="3860" max="3860" width="11.6328125" style="32" customWidth="1"/>
    <col min="3861" max="4091" width="9.08984375" style="32"/>
    <col min="4092" max="4092" width="22.54296875" style="32" customWidth="1"/>
    <col min="4093" max="4093" width="20.36328125" style="32" customWidth="1"/>
    <col min="4094" max="4094" width="13.54296875" style="32" customWidth="1"/>
    <col min="4095" max="4095" width="13.6328125" style="32" customWidth="1"/>
    <col min="4096" max="4096" width="12.453125" style="32" customWidth="1"/>
    <col min="4097" max="4097" width="11.90625" style="32" customWidth="1"/>
    <col min="4098" max="4098" width="12.453125" style="32" customWidth="1"/>
    <col min="4099" max="4099" width="12.54296875" style="32" customWidth="1"/>
    <col min="4100" max="4100" width="12.36328125" style="32" customWidth="1"/>
    <col min="4101" max="4103" width="11.90625" style="32" customWidth="1"/>
    <col min="4104" max="4104" width="12.6328125" style="32" customWidth="1"/>
    <col min="4105" max="4105" width="12" style="32" customWidth="1"/>
    <col min="4106" max="4106" width="9.08984375" style="32"/>
    <col min="4107" max="4107" width="11.90625" style="32" customWidth="1"/>
    <col min="4108" max="4108" width="13.90625" style="32" customWidth="1"/>
    <col min="4109" max="4109" width="9.08984375" style="32"/>
    <col min="4110" max="4110" width="10.453125" style="32" bestFit="1" customWidth="1"/>
    <col min="4111" max="4111" width="9.08984375" style="32"/>
    <col min="4112" max="4112" width="9.453125" style="32" bestFit="1" customWidth="1"/>
    <col min="4113" max="4113" width="9.08984375" style="32"/>
    <col min="4114" max="4114" width="8.36328125" style="32" customWidth="1"/>
    <col min="4115" max="4115" width="11.90625" style="32" customWidth="1"/>
    <col min="4116" max="4116" width="11.6328125" style="32" customWidth="1"/>
    <col min="4117" max="4347" width="9.08984375" style="32"/>
    <col min="4348" max="4348" width="22.54296875" style="32" customWidth="1"/>
    <col min="4349" max="4349" width="20.36328125" style="32" customWidth="1"/>
    <col min="4350" max="4350" width="13.54296875" style="32" customWidth="1"/>
    <col min="4351" max="4351" width="13.6328125" style="32" customWidth="1"/>
    <col min="4352" max="4352" width="12.453125" style="32" customWidth="1"/>
    <col min="4353" max="4353" width="11.90625" style="32" customWidth="1"/>
    <col min="4354" max="4354" width="12.453125" style="32" customWidth="1"/>
    <col min="4355" max="4355" width="12.54296875" style="32" customWidth="1"/>
    <col min="4356" max="4356" width="12.36328125" style="32" customWidth="1"/>
    <col min="4357" max="4359" width="11.90625" style="32" customWidth="1"/>
    <col min="4360" max="4360" width="12.6328125" style="32" customWidth="1"/>
    <col min="4361" max="4361" width="12" style="32" customWidth="1"/>
    <col min="4362" max="4362" width="9.08984375" style="32"/>
    <col min="4363" max="4363" width="11.90625" style="32" customWidth="1"/>
    <col min="4364" max="4364" width="13.90625" style="32" customWidth="1"/>
    <col min="4365" max="4365" width="9.08984375" style="32"/>
    <col min="4366" max="4366" width="10.453125" style="32" bestFit="1" customWidth="1"/>
    <col min="4367" max="4367" width="9.08984375" style="32"/>
    <col min="4368" max="4368" width="9.453125" style="32" bestFit="1" customWidth="1"/>
    <col min="4369" max="4369" width="9.08984375" style="32"/>
    <col min="4370" max="4370" width="8.36328125" style="32" customWidth="1"/>
    <col min="4371" max="4371" width="11.90625" style="32" customWidth="1"/>
    <col min="4372" max="4372" width="11.6328125" style="32" customWidth="1"/>
    <col min="4373" max="4603" width="9.08984375" style="32"/>
    <col min="4604" max="4604" width="22.54296875" style="32" customWidth="1"/>
    <col min="4605" max="4605" width="20.36328125" style="32" customWidth="1"/>
    <col min="4606" max="4606" width="13.54296875" style="32" customWidth="1"/>
    <col min="4607" max="4607" width="13.6328125" style="32" customWidth="1"/>
    <col min="4608" max="4608" width="12.453125" style="32" customWidth="1"/>
    <col min="4609" max="4609" width="11.90625" style="32" customWidth="1"/>
    <col min="4610" max="4610" width="12.453125" style="32" customWidth="1"/>
    <col min="4611" max="4611" width="12.54296875" style="32" customWidth="1"/>
    <col min="4612" max="4612" width="12.36328125" style="32" customWidth="1"/>
    <col min="4613" max="4615" width="11.90625" style="32" customWidth="1"/>
    <col min="4616" max="4616" width="12.6328125" style="32" customWidth="1"/>
    <col min="4617" max="4617" width="12" style="32" customWidth="1"/>
    <col min="4618" max="4618" width="9.08984375" style="32"/>
    <col min="4619" max="4619" width="11.90625" style="32" customWidth="1"/>
    <col min="4620" max="4620" width="13.90625" style="32" customWidth="1"/>
    <col min="4621" max="4621" width="9.08984375" style="32"/>
    <col min="4622" max="4622" width="10.453125" style="32" bestFit="1" customWidth="1"/>
    <col min="4623" max="4623" width="9.08984375" style="32"/>
    <col min="4624" max="4624" width="9.453125" style="32" bestFit="1" customWidth="1"/>
    <col min="4625" max="4625" width="9.08984375" style="32"/>
    <col min="4626" max="4626" width="8.36328125" style="32" customWidth="1"/>
    <col min="4627" max="4627" width="11.90625" style="32" customWidth="1"/>
    <col min="4628" max="4628" width="11.6328125" style="32" customWidth="1"/>
    <col min="4629" max="4859" width="9.08984375" style="32"/>
    <col min="4860" max="4860" width="22.54296875" style="32" customWidth="1"/>
    <col min="4861" max="4861" width="20.36328125" style="32" customWidth="1"/>
    <col min="4862" max="4862" width="13.54296875" style="32" customWidth="1"/>
    <col min="4863" max="4863" width="13.6328125" style="32" customWidth="1"/>
    <col min="4864" max="4864" width="12.453125" style="32" customWidth="1"/>
    <col min="4865" max="4865" width="11.90625" style="32" customWidth="1"/>
    <col min="4866" max="4866" width="12.453125" style="32" customWidth="1"/>
    <col min="4867" max="4867" width="12.54296875" style="32" customWidth="1"/>
    <col min="4868" max="4868" width="12.36328125" style="32" customWidth="1"/>
    <col min="4869" max="4871" width="11.90625" style="32" customWidth="1"/>
    <col min="4872" max="4872" width="12.6328125" style="32" customWidth="1"/>
    <col min="4873" max="4873" width="12" style="32" customWidth="1"/>
    <col min="4874" max="4874" width="9.08984375" style="32"/>
    <col min="4875" max="4875" width="11.90625" style="32" customWidth="1"/>
    <col min="4876" max="4876" width="13.90625" style="32" customWidth="1"/>
    <col min="4877" max="4877" width="9.08984375" style="32"/>
    <col min="4878" max="4878" width="10.453125" style="32" bestFit="1" customWidth="1"/>
    <col min="4879" max="4879" width="9.08984375" style="32"/>
    <col min="4880" max="4880" width="9.453125" style="32" bestFit="1" customWidth="1"/>
    <col min="4881" max="4881" width="9.08984375" style="32"/>
    <col min="4882" max="4882" width="8.36328125" style="32" customWidth="1"/>
    <col min="4883" max="4883" width="11.90625" style="32" customWidth="1"/>
    <col min="4884" max="4884" width="11.6328125" style="32" customWidth="1"/>
    <col min="4885" max="5115" width="9.08984375" style="32"/>
    <col min="5116" max="5116" width="22.54296875" style="32" customWidth="1"/>
    <col min="5117" max="5117" width="20.36328125" style="32" customWidth="1"/>
    <col min="5118" max="5118" width="13.54296875" style="32" customWidth="1"/>
    <col min="5119" max="5119" width="13.6328125" style="32" customWidth="1"/>
    <col min="5120" max="5120" width="12.453125" style="32" customWidth="1"/>
    <col min="5121" max="5121" width="11.90625" style="32" customWidth="1"/>
    <col min="5122" max="5122" width="12.453125" style="32" customWidth="1"/>
    <col min="5123" max="5123" width="12.54296875" style="32" customWidth="1"/>
    <col min="5124" max="5124" width="12.36328125" style="32" customWidth="1"/>
    <col min="5125" max="5127" width="11.90625" style="32" customWidth="1"/>
    <col min="5128" max="5128" width="12.6328125" style="32" customWidth="1"/>
    <col min="5129" max="5129" width="12" style="32" customWidth="1"/>
    <col min="5130" max="5130" width="9.08984375" style="32"/>
    <col min="5131" max="5131" width="11.90625" style="32" customWidth="1"/>
    <col min="5132" max="5132" width="13.90625" style="32" customWidth="1"/>
    <col min="5133" max="5133" width="9.08984375" style="32"/>
    <col min="5134" max="5134" width="10.453125" style="32" bestFit="1" customWidth="1"/>
    <col min="5135" max="5135" width="9.08984375" style="32"/>
    <col min="5136" max="5136" width="9.453125" style="32" bestFit="1" customWidth="1"/>
    <col min="5137" max="5137" width="9.08984375" style="32"/>
    <col min="5138" max="5138" width="8.36328125" style="32" customWidth="1"/>
    <col min="5139" max="5139" width="11.90625" style="32" customWidth="1"/>
    <col min="5140" max="5140" width="11.6328125" style="32" customWidth="1"/>
    <col min="5141" max="5371" width="9.08984375" style="32"/>
    <col min="5372" max="5372" width="22.54296875" style="32" customWidth="1"/>
    <col min="5373" max="5373" width="20.36328125" style="32" customWidth="1"/>
    <col min="5374" max="5374" width="13.54296875" style="32" customWidth="1"/>
    <col min="5375" max="5375" width="13.6328125" style="32" customWidth="1"/>
    <col min="5376" max="5376" width="12.453125" style="32" customWidth="1"/>
    <col min="5377" max="5377" width="11.90625" style="32" customWidth="1"/>
    <col min="5378" max="5378" width="12.453125" style="32" customWidth="1"/>
    <col min="5379" max="5379" width="12.54296875" style="32" customWidth="1"/>
    <col min="5380" max="5380" width="12.36328125" style="32" customWidth="1"/>
    <col min="5381" max="5383" width="11.90625" style="32" customWidth="1"/>
    <col min="5384" max="5384" width="12.6328125" style="32" customWidth="1"/>
    <col min="5385" max="5385" width="12" style="32" customWidth="1"/>
    <col min="5386" max="5386" width="9.08984375" style="32"/>
    <col min="5387" max="5387" width="11.90625" style="32" customWidth="1"/>
    <col min="5388" max="5388" width="13.90625" style="32" customWidth="1"/>
    <col min="5389" max="5389" width="9.08984375" style="32"/>
    <col min="5390" max="5390" width="10.453125" style="32" bestFit="1" customWidth="1"/>
    <col min="5391" max="5391" width="9.08984375" style="32"/>
    <col min="5392" max="5392" width="9.453125" style="32" bestFit="1" customWidth="1"/>
    <col min="5393" max="5393" width="9.08984375" style="32"/>
    <col min="5394" max="5394" width="8.36328125" style="32" customWidth="1"/>
    <col min="5395" max="5395" width="11.90625" style="32" customWidth="1"/>
    <col min="5396" max="5396" width="11.6328125" style="32" customWidth="1"/>
    <col min="5397" max="5627" width="9.08984375" style="32"/>
    <col min="5628" max="5628" width="22.54296875" style="32" customWidth="1"/>
    <col min="5629" max="5629" width="20.36328125" style="32" customWidth="1"/>
    <col min="5630" max="5630" width="13.54296875" style="32" customWidth="1"/>
    <col min="5631" max="5631" width="13.6328125" style="32" customWidth="1"/>
    <col min="5632" max="5632" width="12.453125" style="32" customWidth="1"/>
    <col min="5633" max="5633" width="11.90625" style="32" customWidth="1"/>
    <col min="5634" max="5634" width="12.453125" style="32" customWidth="1"/>
    <col min="5635" max="5635" width="12.54296875" style="32" customWidth="1"/>
    <col min="5636" max="5636" width="12.36328125" style="32" customWidth="1"/>
    <col min="5637" max="5639" width="11.90625" style="32" customWidth="1"/>
    <col min="5640" max="5640" width="12.6328125" style="32" customWidth="1"/>
    <col min="5641" max="5641" width="12" style="32" customWidth="1"/>
    <col min="5642" max="5642" width="9.08984375" style="32"/>
    <col min="5643" max="5643" width="11.90625" style="32" customWidth="1"/>
    <col min="5644" max="5644" width="13.90625" style="32" customWidth="1"/>
    <col min="5645" max="5645" width="9.08984375" style="32"/>
    <col min="5646" max="5646" width="10.453125" style="32" bestFit="1" customWidth="1"/>
    <col min="5647" max="5647" width="9.08984375" style="32"/>
    <col min="5648" max="5648" width="9.453125" style="32" bestFit="1" customWidth="1"/>
    <col min="5649" max="5649" width="9.08984375" style="32"/>
    <col min="5650" max="5650" width="8.36328125" style="32" customWidth="1"/>
    <col min="5651" max="5651" width="11.90625" style="32" customWidth="1"/>
    <col min="5652" max="5652" width="11.6328125" style="32" customWidth="1"/>
    <col min="5653" max="5883" width="9.08984375" style="32"/>
    <col min="5884" max="5884" width="22.54296875" style="32" customWidth="1"/>
    <col min="5885" max="5885" width="20.36328125" style="32" customWidth="1"/>
    <col min="5886" max="5886" width="13.54296875" style="32" customWidth="1"/>
    <col min="5887" max="5887" width="13.6328125" style="32" customWidth="1"/>
    <col min="5888" max="5888" width="12.453125" style="32" customWidth="1"/>
    <col min="5889" max="5889" width="11.90625" style="32" customWidth="1"/>
    <col min="5890" max="5890" width="12.453125" style="32" customWidth="1"/>
    <col min="5891" max="5891" width="12.54296875" style="32" customWidth="1"/>
    <col min="5892" max="5892" width="12.36328125" style="32" customWidth="1"/>
    <col min="5893" max="5895" width="11.90625" style="32" customWidth="1"/>
    <col min="5896" max="5896" width="12.6328125" style="32" customWidth="1"/>
    <col min="5897" max="5897" width="12" style="32" customWidth="1"/>
    <col min="5898" max="5898" width="9.08984375" style="32"/>
    <col min="5899" max="5899" width="11.90625" style="32" customWidth="1"/>
    <col min="5900" max="5900" width="13.90625" style="32" customWidth="1"/>
    <col min="5901" max="5901" width="9.08984375" style="32"/>
    <col min="5902" max="5902" width="10.453125" style="32" bestFit="1" customWidth="1"/>
    <col min="5903" max="5903" width="9.08984375" style="32"/>
    <col min="5904" max="5904" width="9.453125" style="32" bestFit="1" customWidth="1"/>
    <col min="5905" max="5905" width="9.08984375" style="32"/>
    <col min="5906" max="5906" width="8.36328125" style="32" customWidth="1"/>
    <col min="5907" max="5907" width="11.90625" style="32" customWidth="1"/>
    <col min="5908" max="5908" width="11.6328125" style="32" customWidth="1"/>
    <col min="5909" max="6139" width="9.08984375" style="32"/>
    <col min="6140" max="6140" width="22.54296875" style="32" customWidth="1"/>
    <col min="6141" max="6141" width="20.36328125" style="32" customWidth="1"/>
    <col min="6142" max="6142" width="13.54296875" style="32" customWidth="1"/>
    <col min="6143" max="6143" width="13.6328125" style="32" customWidth="1"/>
    <col min="6144" max="6144" width="12.453125" style="32" customWidth="1"/>
    <col min="6145" max="6145" width="11.90625" style="32" customWidth="1"/>
    <col min="6146" max="6146" width="12.453125" style="32" customWidth="1"/>
    <col min="6147" max="6147" width="12.54296875" style="32" customWidth="1"/>
    <col min="6148" max="6148" width="12.36328125" style="32" customWidth="1"/>
    <col min="6149" max="6151" width="11.90625" style="32" customWidth="1"/>
    <col min="6152" max="6152" width="12.6328125" style="32" customWidth="1"/>
    <col min="6153" max="6153" width="12" style="32" customWidth="1"/>
    <col min="6154" max="6154" width="9.08984375" style="32"/>
    <col min="6155" max="6155" width="11.90625" style="32" customWidth="1"/>
    <col min="6156" max="6156" width="13.90625" style="32" customWidth="1"/>
    <col min="6157" max="6157" width="9.08984375" style="32"/>
    <col min="6158" max="6158" width="10.453125" style="32" bestFit="1" customWidth="1"/>
    <col min="6159" max="6159" width="9.08984375" style="32"/>
    <col min="6160" max="6160" width="9.453125" style="32" bestFit="1" customWidth="1"/>
    <col min="6161" max="6161" width="9.08984375" style="32"/>
    <col min="6162" max="6162" width="8.36328125" style="32" customWidth="1"/>
    <col min="6163" max="6163" width="11.90625" style="32" customWidth="1"/>
    <col min="6164" max="6164" width="11.6328125" style="32" customWidth="1"/>
    <col min="6165" max="6395" width="9.08984375" style="32"/>
    <col min="6396" max="6396" width="22.54296875" style="32" customWidth="1"/>
    <col min="6397" max="6397" width="20.36328125" style="32" customWidth="1"/>
    <col min="6398" max="6398" width="13.54296875" style="32" customWidth="1"/>
    <col min="6399" max="6399" width="13.6328125" style="32" customWidth="1"/>
    <col min="6400" max="6400" width="12.453125" style="32" customWidth="1"/>
    <col min="6401" max="6401" width="11.90625" style="32" customWidth="1"/>
    <col min="6402" max="6402" width="12.453125" style="32" customWidth="1"/>
    <col min="6403" max="6403" width="12.54296875" style="32" customWidth="1"/>
    <col min="6404" max="6404" width="12.36328125" style="32" customWidth="1"/>
    <col min="6405" max="6407" width="11.90625" style="32" customWidth="1"/>
    <col min="6408" max="6408" width="12.6328125" style="32" customWidth="1"/>
    <col min="6409" max="6409" width="12" style="32" customWidth="1"/>
    <col min="6410" max="6410" width="9.08984375" style="32"/>
    <col min="6411" max="6411" width="11.90625" style="32" customWidth="1"/>
    <col min="6412" max="6412" width="13.90625" style="32" customWidth="1"/>
    <col min="6413" max="6413" width="9.08984375" style="32"/>
    <col min="6414" max="6414" width="10.453125" style="32" bestFit="1" customWidth="1"/>
    <col min="6415" max="6415" width="9.08984375" style="32"/>
    <col min="6416" max="6416" width="9.453125" style="32" bestFit="1" customWidth="1"/>
    <col min="6417" max="6417" width="9.08984375" style="32"/>
    <col min="6418" max="6418" width="8.36328125" style="32" customWidth="1"/>
    <col min="6419" max="6419" width="11.90625" style="32" customWidth="1"/>
    <col min="6420" max="6420" width="11.6328125" style="32" customWidth="1"/>
    <col min="6421" max="6651" width="9.08984375" style="32"/>
    <col min="6652" max="6652" width="22.54296875" style="32" customWidth="1"/>
    <col min="6653" max="6653" width="20.36328125" style="32" customWidth="1"/>
    <col min="6654" max="6654" width="13.54296875" style="32" customWidth="1"/>
    <col min="6655" max="6655" width="13.6328125" style="32" customWidth="1"/>
    <col min="6656" max="6656" width="12.453125" style="32" customWidth="1"/>
    <col min="6657" max="6657" width="11.90625" style="32" customWidth="1"/>
    <col min="6658" max="6658" width="12.453125" style="32" customWidth="1"/>
    <col min="6659" max="6659" width="12.54296875" style="32" customWidth="1"/>
    <col min="6660" max="6660" width="12.36328125" style="32" customWidth="1"/>
    <col min="6661" max="6663" width="11.90625" style="32" customWidth="1"/>
    <col min="6664" max="6664" width="12.6328125" style="32" customWidth="1"/>
    <col min="6665" max="6665" width="12" style="32" customWidth="1"/>
    <col min="6666" max="6666" width="9.08984375" style="32"/>
    <col min="6667" max="6667" width="11.90625" style="32" customWidth="1"/>
    <col min="6668" max="6668" width="13.90625" style="32" customWidth="1"/>
    <col min="6669" max="6669" width="9.08984375" style="32"/>
    <col min="6670" max="6670" width="10.453125" style="32" bestFit="1" customWidth="1"/>
    <col min="6671" max="6671" width="9.08984375" style="32"/>
    <col min="6672" max="6672" width="9.453125" style="32" bestFit="1" customWidth="1"/>
    <col min="6673" max="6673" width="9.08984375" style="32"/>
    <col min="6674" max="6674" width="8.36328125" style="32" customWidth="1"/>
    <col min="6675" max="6675" width="11.90625" style="32" customWidth="1"/>
    <col min="6676" max="6676" width="11.6328125" style="32" customWidth="1"/>
    <col min="6677" max="6907" width="9.08984375" style="32"/>
    <col min="6908" max="6908" width="22.54296875" style="32" customWidth="1"/>
    <col min="6909" max="6909" width="20.36328125" style="32" customWidth="1"/>
    <col min="6910" max="6910" width="13.54296875" style="32" customWidth="1"/>
    <col min="6911" max="6911" width="13.6328125" style="32" customWidth="1"/>
    <col min="6912" max="6912" width="12.453125" style="32" customWidth="1"/>
    <col min="6913" max="6913" width="11.90625" style="32" customWidth="1"/>
    <col min="6914" max="6914" width="12.453125" style="32" customWidth="1"/>
    <col min="6915" max="6915" width="12.54296875" style="32" customWidth="1"/>
    <col min="6916" max="6916" width="12.36328125" style="32" customWidth="1"/>
    <col min="6917" max="6919" width="11.90625" style="32" customWidth="1"/>
    <col min="6920" max="6920" width="12.6328125" style="32" customWidth="1"/>
    <col min="6921" max="6921" width="12" style="32" customWidth="1"/>
    <col min="6922" max="6922" width="9.08984375" style="32"/>
    <col min="6923" max="6923" width="11.90625" style="32" customWidth="1"/>
    <col min="6924" max="6924" width="13.90625" style="32" customWidth="1"/>
    <col min="6925" max="6925" width="9.08984375" style="32"/>
    <col min="6926" max="6926" width="10.453125" style="32" bestFit="1" customWidth="1"/>
    <col min="6927" max="6927" width="9.08984375" style="32"/>
    <col min="6928" max="6928" width="9.453125" style="32" bestFit="1" customWidth="1"/>
    <col min="6929" max="6929" width="9.08984375" style="32"/>
    <col min="6930" max="6930" width="8.36328125" style="32" customWidth="1"/>
    <col min="6931" max="6931" width="11.90625" style="32" customWidth="1"/>
    <col min="6932" max="6932" width="11.6328125" style="32" customWidth="1"/>
    <col min="6933" max="7163" width="9.08984375" style="32"/>
    <col min="7164" max="7164" width="22.54296875" style="32" customWidth="1"/>
    <col min="7165" max="7165" width="20.36328125" style="32" customWidth="1"/>
    <col min="7166" max="7166" width="13.54296875" style="32" customWidth="1"/>
    <col min="7167" max="7167" width="13.6328125" style="32" customWidth="1"/>
    <col min="7168" max="7168" width="12.453125" style="32" customWidth="1"/>
    <col min="7169" max="7169" width="11.90625" style="32" customWidth="1"/>
    <col min="7170" max="7170" width="12.453125" style="32" customWidth="1"/>
    <col min="7171" max="7171" width="12.54296875" style="32" customWidth="1"/>
    <col min="7172" max="7172" width="12.36328125" style="32" customWidth="1"/>
    <col min="7173" max="7175" width="11.90625" style="32" customWidth="1"/>
    <col min="7176" max="7176" width="12.6328125" style="32" customWidth="1"/>
    <col min="7177" max="7177" width="12" style="32" customWidth="1"/>
    <col min="7178" max="7178" width="9.08984375" style="32"/>
    <col min="7179" max="7179" width="11.90625" style="32" customWidth="1"/>
    <col min="7180" max="7180" width="13.90625" style="32" customWidth="1"/>
    <col min="7181" max="7181" width="9.08984375" style="32"/>
    <col min="7182" max="7182" width="10.453125" style="32" bestFit="1" customWidth="1"/>
    <col min="7183" max="7183" width="9.08984375" style="32"/>
    <col min="7184" max="7184" width="9.453125" style="32" bestFit="1" customWidth="1"/>
    <col min="7185" max="7185" width="9.08984375" style="32"/>
    <col min="7186" max="7186" width="8.36328125" style="32" customWidth="1"/>
    <col min="7187" max="7187" width="11.90625" style="32" customWidth="1"/>
    <col min="7188" max="7188" width="11.6328125" style="32" customWidth="1"/>
    <col min="7189" max="7419" width="9.08984375" style="32"/>
    <col min="7420" max="7420" width="22.54296875" style="32" customWidth="1"/>
    <col min="7421" max="7421" width="20.36328125" style="32" customWidth="1"/>
    <col min="7422" max="7422" width="13.54296875" style="32" customWidth="1"/>
    <col min="7423" max="7423" width="13.6328125" style="32" customWidth="1"/>
    <col min="7424" max="7424" width="12.453125" style="32" customWidth="1"/>
    <col min="7425" max="7425" width="11.90625" style="32" customWidth="1"/>
    <col min="7426" max="7426" width="12.453125" style="32" customWidth="1"/>
    <col min="7427" max="7427" width="12.54296875" style="32" customWidth="1"/>
    <col min="7428" max="7428" width="12.36328125" style="32" customWidth="1"/>
    <col min="7429" max="7431" width="11.90625" style="32" customWidth="1"/>
    <col min="7432" max="7432" width="12.6328125" style="32" customWidth="1"/>
    <col min="7433" max="7433" width="12" style="32" customWidth="1"/>
    <col min="7434" max="7434" width="9.08984375" style="32"/>
    <col min="7435" max="7435" width="11.90625" style="32" customWidth="1"/>
    <col min="7436" max="7436" width="13.90625" style="32" customWidth="1"/>
    <col min="7437" max="7437" width="9.08984375" style="32"/>
    <col min="7438" max="7438" width="10.453125" style="32" bestFit="1" customWidth="1"/>
    <col min="7439" max="7439" width="9.08984375" style="32"/>
    <col min="7440" max="7440" width="9.453125" style="32" bestFit="1" customWidth="1"/>
    <col min="7441" max="7441" width="9.08984375" style="32"/>
    <col min="7442" max="7442" width="8.36328125" style="32" customWidth="1"/>
    <col min="7443" max="7443" width="11.90625" style="32" customWidth="1"/>
    <col min="7444" max="7444" width="11.6328125" style="32" customWidth="1"/>
    <col min="7445" max="7675" width="9.08984375" style="32"/>
    <col min="7676" max="7676" width="22.54296875" style="32" customWidth="1"/>
    <col min="7677" max="7677" width="20.36328125" style="32" customWidth="1"/>
    <col min="7678" max="7678" width="13.54296875" style="32" customWidth="1"/>
    <col min="7679" max="7679" width="13.6328125" style="32" customWidth="1"/>
    <col min="7680" max="7680" width="12.453125" style="32" customWidth="1"/>
    <col min="7681" max="7681" width="11.90625" style="32" customWidth="1"/>
    <col min="7682" max="7682" width="12.453125" style="32" customWidth="1"/>
    <col min="7683" max="7683" width="12.54296875" style="32" customWidth="1"/>
    <col min="7684" max="7684" width="12.36328125" style="32" customWidth="1"/>
    <col min="7685" max="7687" width="11.90625" style="32" customWidth="1"/>
    <col min="7688" max="7688" width="12.6328125" style="32" customWidth="1"/>
    <col min="7689" max="7689" width="12" style="32" customWidth="1"/>
    <col min="7690" max="7690" width="9.08984375" style="32"/>
    <col min="7691" max="7691" width="11.90625" style="32" customWidth="1"/>
    <col min="7692" max="7692" width="13.90625" style="32" customWidth="1"/>
    <col min="7693" max="7693" width="9.08984375" style="32"/>
    <col min="7694" max="7694" width="10.453125" style="32" bestFit="1" customWidth="1"/>
    <col min="7695" max="7695" width="9.08984375" style="32"/>
    <col min="7696" max="7696" width="9.453125" style="32" bestFit="1" customWidth="1"/>
    <col min="7697" max="7697" width="9.08984375" style="32"/>
    <col min="7698" max="7698" width="8.36328125" style="32" customWidth="1"/>
    <col min="7699" max="7699" width="11.90625" style="32" customWidth="1"/>
    <col min="7700" max="7700" width="11.6328125" style="32" customWidth="1"/>
    <col min="7701" max="7931" width="9.08984375" style="32"/>
    <col min="7932" max="7932" width="22.54296875" style="32" customWidth="1"/>
    <col min="7933" max="7933" width="20.36328125" style="32" customWidth="1"/>
    <col min="7934" max="7934" width="13.54296875" style="32" customWidth="1"/>
    <col min="7935" max="7935" width="13.6328125" style="32" customWidth="1"/>
    <col min="7936" max="7936" width="12.453125" style="32" customWidth="1"/>
    <col min="7937" max="7937" width="11.90625" style="32" customWidth="1"/>
    <col min="7938" max="7938" width="12.453125" style="32" customWidth="1"/>
    <col min="7939" max="7939" width="12.54296875" style="32" customWidth="1"/>
    <col min="7940" max="7940" width="12.36328125" style="32" customWidth="1"/>
    <col min="7941" max="7943" width="11.90625" style="32" customWidth="1"/>
    <col min="7944" max="7944" width="12.6328125" style="32" customWidth="1"/>
    <col min="7945" max="7945" width="12" style="32" customWidth="1"/>
    <col min="7946" max="7946" width="9.08984375" style="32"/>
    <col min="7947" max="7947" width="11.90625" style="32" customWidth="1"/>
    <col min="7948" max="7948" width="13.90625" style="32" customWidth="1"/>
    <col min="7949" max="7949" width="9.08984375" style="32"/>
    <col min="7950" max="7950" width="10.453125" style="32" bestFit="1" customWidth="1"/>
    <col min="7951" max="7951" width="9.08984375" style="32"/>
    <col min="7952" max="7952" width="9.453125" style="32" bestFit="1" customWidth="1"/>
    <col min="7953" max="7953" width="9.08984375" style="32"/>
    <col min="7954" max="7954" width="8.36328125" style="32" customWidth="1"/>
    <col min="7955" max="7955" width="11.90625" style="32" customWidth="1"/>
    <col min="7956" max="7956" width="11.6328125" style="32" customWidth="1"/>
    <col min="7957" max="8187" width="9.08984375" style="32"/>
    <col min="8188" max="8188" width="22.54296875" style="32" customWidth="1"/>
    <col min="8189" max="8189" width="20.36328125" style="32" customWidth="1"/>
    <col min="8190" max="8190" width="13.54296875" style="32" customWidth="1"/>
    <col min="8191" max="8191" width="13.6328125" style="32" customWidth="1"/>
    <col min="8192" max="8192" width="12.453125" style="32" customWidth="1"/>
    <col min="8193" max="8193" width="11.90625" style="32" customWidth="1"/>
    <col min="8194" max="8194" width="12.453125" style="32" customWidth="1"/>
    <col min="8195" max="8195" width="12.54296875" style="32" customWidth="1"/>
    <col min="8196" max="8196" width="12.36328125" style="32" customWidth="1"/>
    <col min="8197" max="8199" width="11.90625" style="32" customWidth="1"/>
    <col min="8200" max="8200" width="12.6328125" style="32" customWidth="1"/>
    <col min="8201" max="8201" width="12" style="32" customWidth="1"/>
    <col min="8202" max="8202" width="9.08984375" style="32"/>
    <col min="8203" max="8203" width="11.90625" style="32" customWidth="1"/>
    <col min="8204" max="8204" width="13.90625" style="32" customWidth="1"/>
    <col min="8205" max="8205" width="9.08984375" style="32"/>
    <col min="8206" max="8206" width="10.453125" style="32" bestFit="1" customWidth="1"/>
    <col min="8207" max="8207" width="9.08984375" style="32"/>
    <col min="8208" max="8208" width="9.453125" style="32" bestFit="1" customWidth="1"/>
    <col min="8209" max="8209" width="9.08984375" style="32"/>
    <col min="8210" max="8210" width="8.36328125" style="32" customWidth="1"/>
    <col min="8211" max="8211" width="11.90625" style="32" customWidth="1"/>
    <col min="8212" max="8212" width="11.6328125" style="32" customWidth="1"/>
    <col min="8213" max="8443" width="9.08984375" style="32"/>
    <col min="8444" max="8444" width="22.54296875" style="32" customWidth="1"/>
    <col min="8445" max="8445" width="20.36328125" style="32" customWidth="1"/>
    <col min="8446" max="8446" width="13.54296875" style="32" customWidth="1"/>
    <col min="8447" max="8447" width="13.6328125" style="32" customWidth="1"/>
    <col min="8448" max="8448" width="12.453125" style="32" customWidth="1"/>
    <col min="8449" max="8449" width="11.90625" style="32" customWidth="1"/>
    <col min="8450" max="8450" width="12.453125" style="32" customWidth="1"/>
    <col min="8451" max="8451" width="12.54296875" style="32" customWidth="1"/>
    <col min="8452" max="8452" width="12.36328125" style="32" customWidth="1"/>
    <col min="8453" max="8455" width="11.90625" style="32" customWidth="1"/>
    <col min="8456" max="8456" width="12.6328125" style="32" customWidth="1"/>
    <col min="8457" max="8457" width="12" style="32" customWidth="1"/>
    <col min="8458" max="8458" width="9.08984375" style="32"/>
    <col min="8459" max="8459" width="11.90625" style="32" customWidth="1"/>
    <col min="8460" max="8460" width="13.90625" style="32" customWidth="1"/>
    <col min="8461" max="8461" width="9.08984375" style="32"/>
    <col min="8462" max="8462" width="10.453125" style="32" bestFit="1" customWidth="1"/>
    <col min="8463" max="8463" width="9.08984375" style="32"/>
    <col min="8464" max="8464" width="9.453125" style="32" bestFit="1" customWidth="1"/>
    <col min="8465" max="8465" width="9.08984375" style="32"/>
    <col min="8466" max="8466" width="8.36328125" style="32" customWidth="1"/>
    <col min="8467" max="8467" width="11.90625" style="32" customWidth="1"/>
    <col min="8468" max="8468" width="11.6328125" style="32" customWidth="1"/>
    <col min="8469" max="8699" width="9.08984375" style="32"/>
    <col min="8700" max="8700" width="22.54296875" style="32" customWidth="1"/>
    <col min="8701" max="8701" width="20.36328125" style="32" customWidth="1"/>
    <col min="8702" max="8702" width="13.54296875" style="32" customWidth="1"/>
    <col min="8703" max="8703" width="13.6328125" style="32" customWidth="1"/>
    <col min="8704" max="8704" width="12.453125" style="32" customWidth="1"/>
    <col min="8705" max="8705" width="11.90625" style="32" customWidth="1"/>
    <col min="8706" max="8706" width="12.453125" style="32" customWidth="1"/>
    <col min="8707" max="8707" width="12.54296875" style="32" customWidth="1"/>
    <col min="8708" max="8708" width="12.36328125" style="32" customWidth="1"/>
    <col min="8709" max="8711" width="11.90625" style="32" customWidth="1"/>
    <col min="8712" max="8712" width="12.6328125" style="32" customWidth="1"/>
    <col min="8713" max="8713" width="12" style="32" customWidth="1"/>
    <col min="8714" max="8714" width="9.08984375" style="32"/>
    <col min="8715" max="8715" width="11.90625" style="32" customWidth="1"/>
    <col min="8716" max="8716" width="13.90625" style="32" customWidth="1"/>
    <col min="8717" max="8717" width="9.08984375" style="32"/>
    <col min="8718" max="8718" width="10.453125" style="32" bestFit="1" customWidth="1"/>
    <col min="8719" max="8719" width="9.08984375" style="32"/>
    <col min="8720" max="8720" width="9.453125" style="32" bestFit="1" customWidth="1"/>
    <col min="8721" max="8721" width="9.08984375" style="32"/>
    <col min="8722" max="8722" width="8.36328125" style="32" customWidth="1"/>
    <col min="8723" max="8723" width="11.90625" style="32" customWidth="1"/>
    <col min="8724" max="8724" width="11.6328125" style="32" customWidth="1"/>
    <col min="8725" max="8955" width="9.08984375" style="32"/>
    <col min="8956" max="8956" width="22.54296875" style="32" customWidth="1"/>
    <col min="8957" max="8957" width="20.36328125" style="32" customWidth="1"/>
    <col min="8958" max="8958" width="13.54296875" style="32" customWidth="1"/>
    <col min="8959" max="8959" width="13.6328125" style="32" customWidth="1"/>
    <col min="8960" max="8960" width="12.453125" style="32" customWidth="1"/>
    <col min="8961" max="8961" width="11.90625" style="32" customWidth="1"/>
    <col min="8962" max="8962" width="12.453125" style="32" customWidth="1"/>
    <col min="8963" max="8963" width="12.54296875" style="32" customWidth="1"/>
    <col min="8964" max="8964" width="12.36328125" style="32" customWidth="1"/>
    <col min="8965" max="8967" width="11.90625" style="32" customWidth="1"/>
    <col min="8968" max="8968" width="12.6328125" style="32" customWidth="1"/>
    <col min="8969" max="8969" width="12" style="32" customWidth="1"/>
    <col min="8970" max="8970" width="9.08984375" style="32"/>
    <col min="8971" max="8971" width="11.90625" style="32" customWidth="1"/>
    <col min="8972" max="8972" width="13.90625" style="32" customWidth="1"/>
    <col min="8973" max="8973" width="9.08984375" style="32"/>
    <col min="8974" max="8974" width="10.453125" style="32" bestFit="1" customWidth="1"/>
    <col min="8975" max="8975" width="9.08984375" style="32"/>
    <col min="8976" max="8976" width="9.453125" style="32" bestFit="1" customWidth="1"/>
    <col min="8977" max="8977" width="9.08984375" style="32"/>
    <col min="8978" max="8978" width="8.36328125" style="32" customWidth="1"/>
    <col min="8979" max="8979" width="11.90625" style="32" customWidth="1"/>
    <col min="8980" max="8980" width="11.6328125" style="32" customWidth="1"/>
    <col min="8981" max="9211" width="9.08984375" style="32"/>
    <col min="9212" max="9212" width="22.54296875" style="32" customWidth="1"/>
    <col min="9213" max="9213" width="20.36328125" style="32" customWidth="1"/>
    <col min="9214" max="9214" width="13.54296875" style="32" customWidth="1"/>
    <col min="9215" max="9215" width="13.6328125" style="32" customWidth="1"/>
    <col min="9216" max="9216" width="12.453125" style="32" customWidth="1"/>
    <col min="9217" max="9217" width="11.90625" style="32" customWidth="1"/>
    <col min="9218" max="9218" width="12.453125" style="32" customWidth="1"/>
    <col min="9219" max="9219" width="12.54296875" style="32" customWidth="1"/>
    <col min="9220" max="9220" width="12.36328125" style="32" customWidth="1"/>
    <col min="9221" max="9223" width="11.90625" style="32" customWidth="1"/>
    <col min="9224" max="9224" width="12.6328125" style="32" customWidth="1"/>
    <col min="9225" max="9225" width="12" style="32" customWidth="1"/>
    <col min="9226" max="9226" width="9.08984375" style="32"/>
    <col min="9227" max="9227" width="11.90625" style="32" customWidth="1"/>
    <col min="9228" max="9228" width="13.90625" style="32" customWidth="1"/>
    <col min="9229" max="9229" width="9.08984375" style="32"/>
    <col min="9230" max="9230" width="10.453125" style="32" bestFit="1" customWidth="1"/>
    <col min="9231" max="9231" width="9.08984375" style="32"/>
    <col min="9232" max="9232" width="9.453125" style="32" bestFit="1" customWidth="1"/>
    <col min="9233" max="9233" width="9.08984375" style="32"/>
    <col min="9234" max="9234" width="8.36328125" style="32" customWidth="1"/>
    <col min="9235" max="9235" width="11.90625" style="32" customWidth="1"/>
    <col min="9236" max="9236" width="11.6328125" style="32" customWidth="1"/>
    <col min="9237" max="9467" width="9.08984375" style="32"/>
    <col min="9468" max="9468" width="22.54296875" style="32" customWidth="1"/>
    <col min="9469" max="9469" width="20.36328125" style="32" customWidth="1"/>
    <col min="9470" max="9470" width="13.54296875" style="32" customWidth="1"/>
    <col min="9471" max="9471" width="13.6328125" style="32" customWidth="1"/>
    <col min="9472" max="9472" width="12.453125" style="32" customWidth="1"/>
    <col min="9473" max="9473" width="11.90625" style="32" customWidth="1"/>
    <col min="9474" max="9474" width="12.453125" style="32" customWidth="1"/>
    <col min="9475" max="9475" width="12.54296875" style="32" customWidth="1"/>
    <col min="9476" max="9476" width="12.36328125" style="32" customWidth="1"/>
    <col min="9477" max="9479" width="11.90625" style="32" customWidth="1"/>
    <col min="9480" max="9480" width="12.6328125" style="32" customWidth="1"/>
    <col min="9481" max="9481" width="12" style="32" customWidth="1"/>
    <col min="9482" max="9482" width="9.08984375" style="32"/>
    <col min="9483" max="9483" width="11.90625" style="32" customWidth="1"/>
    <col min="9484" max="9484" width="13.90625" style="32" customWidth="1"/>
    <col min="9485" max="9485" width="9.08984375" style="32"/>
    <col min="9486" max="9486" width="10.453125" style="32" bestFit="1" customWidth="1"/>
    <col min="9487" max="9487" width="9.08984375" style="32"/>
    <col min="9488" max="9488" width="9.453125" style="32" bestFit="1" customWidth="1"/>
    <col min="9489" max="9489" width="9.08984375" style="32"/>
    <col min="9490" max="9490" width="8.36328125" style="32" customWidth="1"/>
    <col min="9491" max="9491" width="11.90625" style="32" customWidth="1"/>
    <col min="9492" max="9492" width="11.6328125" style="32" customWidth="1"/>
    <col min="9493" max="9723" width="9.08984375" style="32"/>
    <col min="9724" max="9724" width="22.54296875" style="32" customWidth="1"/>
    <col min="9725" max="9725" width="20.36328125" style="32" customWidth="1"/>
    <col min="9726" max="9726" width="13.54296875" style="32" customWidth="1"/>
    <col min="9727" max="9727" width="13.6328125" style="32" customWidth="1"/>
    <col min="9728" max="9728" width="12.453125" style="32" customWidth="1"/>
    <col min="9729" max="9729" width="11.90625" style="32" customWidth="1"/>
    <col min="9730" max="9730" width="12.453125" style="32" customWidth="1"/>
    <col min="9731" max="9731" width="12.54296875" style="32" customWidth="1"/>
    <col min="9732" max="9732" width="12.36328125" style="32" customWidth="1"/>
    <col min="9733" max="9735" width="11.90625" style="32" customWidth="1"/>
    <col min="9736" max="9736" width="12.6328125" style="32" customWidth="1"/>
    <col min="9737" max="9737" width="12" style="32" customWidth="1"/>
    <col min="9738" max="9738" width="9.08984375" style="32"/>
    <col min="9739" max="9739" width="11.90625" style="32" customWidth="1"/>
    <col min="9740" max="9740" width="13.90625" style="32" customWidth="1"/>
    <col min="9741" max="9741" width="9.08984375" style="32"/>
    <col min="9742" max="9742" width="10.453125" style="32" bestFit="1" customWidth="1"/>
    <col min="9743" max="9743" width="9.08984375" style="32"/>
    <col min="9744" max="9744" width="9.453125" style="32" bestFit="1" customWidth="1"/>
    <col min="9745" max="9745" width="9.08984375" style="32"/>
    <col min="9746" max="9746" width="8.36328125" style="32" customWidth="1"/>
    <col min="9747" max="9747" width="11.90625" style="32" customWidth="1"/>
    <col min="9748" max="9748" width="11.6328125" style="32" customWidth="1"/>
    <col min="9749" max="9979" width="9.08984375" style="32"/>
    <col min="9980" max="9980" width="22.54296875" style="32" customWidth="1"/>
    <col min="9981" max="9981" width="20.36328125" style="32" customWidth="1"/>
    <col min="9982" max="9982" width="13.54296875" style="32" customWidth="1"/>
    <col min="9983" max="9983" width="13.6328125" style="32" customWidth="1"/>
    <col min="9984" max="9984" width="12.453125" style="32" customWidth="1"/>
    <col min="9985" max="9985" width="11.90625" style="32" customWidth="1"/>
    <col min="9986" max="9986" width="12.453125" style="32" customWidth="1"/>
    <col min="9987" max="9987" width="12.54296875" style="32" customWidth="1"/>
    <col min="9988" max="9988" width="12.36328125" style="32" customWidth="1"/>
    <col min="9989" max="9991" width="11.90625" style="32" customWidth="1"/>
    <col min="9992" max="9992" width="12.6328125" style="32" customWidth="1"/>
    <col min="9993" max="9993" width="12" style="32" customWidth="1"/>
    <col min="9994" max="9994" width="9.08984375" style="32"/>
    <col min="9995" max="9995" width="11.90625" style="32" customWidth="1"/>
    <col min="9996" max="9996" width="13.90625" style="32" customWidth="1"/>
    <col min="9997" max="9997" width="9.08984375" style="32"/>
    <col min="9998" max="9998" width="10.453125" style="32" bestFit="1" customWidth="1"/>
    <col min="9999" max="9999" width="9.08984375" style="32"/>
    <col min="10000" max="10000" width="9.453125" style="32" bestFit="1" customWidth="1"/>
    <col min="10001" max="10001" width="9.08984375" style="32"/>
    <col min="10002" max="10002" width="8.36328125" style="32" customWidth="1"/>
    <col min="10003" max="10003" width="11.90625" style="32" customWidth="1"/>
    <col min="10004" max="10004" width="11.6328125" style="32" customWidth="1"/>
    <col min="10005" max="10235" width="9.08984375" style="32"/>
    <col min="10236" max="10236" width="22.54296875" style="32" customWidth="1"/>
    <col min="10237" max="10237" width="20.36328125" style="32" customWidth="1"/>
    <col min="10238" max="10238" width="13.54296875" style="32" customWidth="1"/>
    <col min="10239" max="10239" width="13.6328125" style="32" customWidth="1"/>
    <col min="10240" max="10240" width="12.453125" style="32" customWidth="1"/>
    <col min="10241" max="10241" width="11.90625" style="32" customWidth="1"/>
    <col min="10242" max="10242" width="12.453125" style="32" customWidth="1"/>
    <col min="10243" max="10243" width="12.54296875" style="32" customWidth="1"/>
    <col min="10244" max="10244" width="12.36328125" style="32" customWidth="1"/>
    <col min="10245" max="10247" width="11.90625" style="32" customWidth="1"/>
    <col min="10248" max="10248" width="12.6328125" style="32" customWidth="1"/>
    <col min="10249" max="10249" width="12" style="32" customWidth="1"/>
    <col min="10250" max="10250" width="9.08984375" style="32"/>
    <col min="10251" max="10251" width="11.90625" style="32" customWidth="1"/>
    <col min="10252" max="10252" width="13.90625" style="32" customWidth="1"/>
    <col min="10253" max="10253" width="9.08984375" style="32"/>
    <col min="10254" max="10254" width="10.453125" style="32" bestFit="1" customWidth="1"/>
    <col min="10255" max="10255" width="9.08984375" style="32"/>
    <col min="10256" max="10256" width="9.453125" style="32" bestFit="1" customWidth="1"/>
    <col min="10257" max="10257" width="9.08984375" style="32"/>
    <col min="10258" max="10258" width="8.36328125" style="32" customWidth="1"/>
    <col min="10259" max="10259" width="11.90625" style="32" customWidth="1"/>
    <col min="10260" max="10260" width="11.6328125" style="32" customWidth="1"/>
    <col min="10261" max="10491" width="9.08984375" style="32"/>
    <col min="10492" max="10492" width="22.54296875" style="32" customWidth="1"/>
    <col min="10493" max="10493" width="20.36328125" style="32" customWidth="1"/>
    <col min="10494" max="10494" width="13.54296875" style="32" customWidth="1"/>
    <col min="10495" max="10495" width="13.6328125" style="32" customWidth="1"/>
    <col min="10496" max="10496" width="12.453125" style="32" customWidth="1"/>
    <col min="10497" max="10497" width="11.90625" style="32" customWidth="1"/>
    <col min="10498" max="10498" width="12.453125" style="32" customWidth="1"/>
    <col min="10499" max="10499" width="12.54296875" style="32" customWidth="1"/>
    <col min="10500" max="10500" width="12.36328125" style="32" customWidth="1"/>
    <col min="10501" max="10503" width="11.90625" style="32" customWidth="1"/>
    <col min="10504" max="10504" width="12.6328125" style="32" customWidth="1"/>
    <col min="10505" max="10505" width="12" style="32" customWidth="1"/>
    <col min="10506" max="10506" width="9.08984375" style="32"/>
    <col min="10507" max="10507" width="11.90625" style="32" customWidth="1"/>
    <col min="10508" max="10508" width="13.90625" style="32" customWidth="1"/>
    <col min="10509" max="10509" width="9.08984375" style="32"/>
    <col min="10510" max="10510" width="10.453125" style="32" bestFit="1" customWidth="1"/>
    <col min="10511" max="10511" width="9.08984375" style="32"/>
    <col min="10512" max="10512" width="9.453125" style="32" bestFit="1" customWidth="1"/>
    <col min="10513" max="10513" width="9.08984375" style="32"/>
    <col min="10514" max="10514" width="8.36328125" style="32" customWidth="1"/>
    <col min="10515" max="10515" width="11.90625" style="32" customWidth="1"/>
    <col min="10516" max="10516" width="11.6328125" style="32" customWidth="1"/>
    <col min="10517" max="10747" width="9.08984375" style="32"/>
    <col min="10748" max="10748" width="22.54296875" style="32" customWidth="1"/>
    <col min="10749" max="10749" width="20.36328125" style="32" customWidth="1"/>
    <col min="10750" max="10750" width="13.54296875" style="32" customWidth="1"/>
    <col min="10751" max="10751" width="13.6328125" style="32" customWidth="1"/>
    <col min="10752" max="10752" width="12.453125" style="32" customWidth="1"/>
    <col min="10753" max="10753" width="11.90625" style="32" customWidth="1"/>
    <col min="10754" max="10754" width="12.453125" style="32" customWidth="1"/>
    <col min="10755" max="10755" width="12.54296875" style="32" customWidth="1"/>
    <col min="10756" max="10756" width="12.36328125" style="32" customWidth="1"/>
    <col min="10757" max="10759" width="11.90625" style="32" customWidth="1"/>
    <col min="10760" max="10760" width="12.6328125" style="32" customWidth="1"/>
    <col min="10761" max="10761" width="12" style="32" customWidth="1"/>
    <col min="10762" max="10762" width="9.08984375" style="32"/>
    <col min="10763" max="10763" width="11.90625" style="32" customWidth="1"/>
    <col min="10764" max="10764" width="13.90625" style="32" customWidth="1"/>
    <col min="10765" max="10765" width="9.08984375" style="32"/>
    <col min="10766" max="10766" width="10.453125" style="32" bestFit="1" customWidth="1"/>
    <col min="10767" max="10767" width="9.08984375" style="32"/>
    <col min="10768" max="10768" width="9.453125" style="32" bestFit="1" customWidth="1"/>
    <col min="10769" max="10769" width="9.08984375" style="32"/>
    <col min="10770" max="10770" width="8.36328125" style="32" customWidth="1"/>
    <col min="10771" max="10771" width="11.90625" style="32" customWidth="1"/>
    <col min="10772" max="10772" width="11.6328125" style="32" customWidth="1"/>
    <col min="10773" max="11003" width="9.08984375" style="32"/>
    <col min="11004" max="11004" width="22.54296875" style="32" customWidth="1"/>
    <col min="11005" max="11005" width="20.36328125" style="32" customWidth="1"/>
    <col min="11006" max="11006" width="13.54296875" style="32" customWidth="1"/>
    <col min="11007" max="11007" width="13.6328125" style="32" customWidth="1"/>
    <col min="11008" max="11008" width="12.453125" style="32" customWidth="1"/>
    <col min="11009" max="11009" width="11.90625" style="32" customWidth="1"/>
    <col min="11010" max="11010" width="12.453125" style="32" customWidth="1"/>
    <col min="11011" max="11011" width="12.54296875" style="32" customWidth="1"/>
    <col min="11012" max="11012" width="12.36328125" style="32" customWidth="1"/>
    <col min="11013" max="11015" width="11.90625" style="32" customWidth="1"/>
    <col min="11016" max="11016" width="12.6328125" style="32" customWidth="1"/>
    <col min="11017" max="11017" width="12" style="32" customWidth="1"/>
    <col min="11018" max="11018" width="9.08984375" style="32"/>
    <col min="11019" max="11019" width="11.90625" style="32" customWidth="1"/>
    <col min="11020" max="11020" width="13.90625" style="32" customWidth="1"/>
    <col min="11021" max="11021" width="9.08984375" style="32"/>
    <col min="11022" max="11022" width="10.453125" style="32" bestFit="1" customWidth="1"/>
    <col min="11023" max="11023" width="9.08984375" style="32"/>
    <col min="11024" max="11024" width="9.453125" style="32" bestFit="1" customWidth="1"/>
    <col min="11025" max="11025" width="9.08984375" style="32"/>
    <col min="11026" max="11026" width="8.36328125" style="32" customWidth="1"/>
    <col min="11027" max="11027" width="11.90625" style="32" customWidth="1"/>
    <col min="11028" max="11028" width="11.6328125" style="32" customWidth="1"/>
    <col min="11029" max="11259" width="9.08984375" style="32"/>
    <col min="11260" max="11260" width="22.54296875" style="32" customWidth="1"/>
    <col min="11261" max="11261" width="20.36328125" style="32" customWidth="1"/>
    <col min="11262" max="11262" width="13.54296875" style="32" customWidth="1"/>
    <col min="11263" max="11263" width="13.6328125" style="32" customWidth="1"/>
    <col min="11264" max="11264" width="12.453125" style="32" customWidth="1"/>
    <col min="11265" max="11265" width="11.90625" style="32" customWidth="1"/>
    <col min="11266" max="11266" width="12.453125" style="32" customWidth="1"/>
    <col min="11267" max="11267" width="12.54296875" style="32" customWidth="1"/>
    <col min="11268" max="11268" width="12.36328125" style="32" customWidth="1"/>
    <col min="11269" max="11271" width="11.90625" style="32" customWidth="1"/>
    <col min="11272" max="11272" width="12.6328125" style="32" customWidth="1"/>
    <col min="11273" max="11273" width="12" style="32" customWidth="1"/>
    <col min="11274" max="11274" width="9.08984375" style="32"/>
    <col min="11275" max="11275" width="11.90625" style="32" customWidth="1"/>
    <col min="11276" max="11276" width="13.90625" style="32" customWidth="1"/>
    <col min="11277" max="11277" width="9.08984375" style="32"/>
    <col min="11278" max="11278" width="10.453125" style="32" bestFit="1" customWidth="1"/>
    <col min="11279" max="11279" width="9.08984375" style="32"/>
    <col min="11280" max="11280" width="9.453125" style="32" bestFit="1" customWidth="1"/>
    <col min="11281" max="11281" width="9.08984375" style="32"/>
    <col min="11282" max="11282" width="8.36328125" style="32" customWidth="1"/>
    <col min="11283" max="11283" width="11.90625" style="32" customWidth="1"/>
    <col min="11284" max="11284" width="11.6328125" style="32" customWidth="1"/>
    <col min="11285" max="11515" width="9.08984375" style="32"/>
    <col min="11516" max="11516" width="22.54296875" style="32" customWidth="1"/>
    <col min="11517" max="11517" width="20.36328125" style="32" customWidth="1"/>
    <col min="11518" max="11518" width="13.54296875" style="32" customWidth="1"/>
    <col min="11519" max="11519" width="13.6328125" style="32" customWidth="1"/>
    <col min="11520" max="11520" width="12.453125" style="32" customWidth="1"/>
    <col min="11521" max="11521" width="11.90625" style="32" customWidth="1"/>
    <col min="11522" max="11522" width="12.453125" style="32" customWidth="1"/>
    <col min="11523" max="11523" width="12.54296875" style="32" customWidth="1"/>
    <col min="11524" max="11524" width="12.36328125" style="32" customWidth="1"/>
    <col min="11525" max="11527" width="11.90625" style="32" customWidth="1"/>
    <col min="11528" max="11528" width="12.6328125" style="32" customWidth="1"/>
    <col min="11529" max="11529" width="12" style="32" customWidth="1"/>
    <col min="11530" max="11530" width="9.08984375" style="32"/>
    <col min="11531" max="11531" width="11.90625" style="32" customWidth="1"/>
    <col min="11532" max="11532" width="13.90625" style="32" customWidth="1"/>
    <col min="11533" max="11533" width="9.08984375" style="32"/>
    <col min="11534" max="11534" width="10.453125" style="32" bestFit="1" customWidth="1"/>
    <col min="11535" max="11535" width="9.08984375" style="32"/>
    <col min="11536" max="11536" width="9.453125" style="32" bestFit="1" customWidth="1"/>
    <col min="11537" max="11537" width="9.08984375" style="32"/>
    <col min="11538" max="11538" width="8.36328125" style="32" customWidth="1"/>
    <col min="11539" max="11539" width="11.90625" style="32" customWidth="1"/>
    <col min="11540" max="11540" width="11.6328125" style="32" customWidth="1"/>
    <col min="11541" max="11771" width="9.08984375" style="32"/>
    <col min="11772" max="11772" width="22.54296875" style="32" customWidth="1"/>
    <col min="11773" max="11773" width="20.36328125" style="32" customWidth="1"/>
    <col min="11774" max="11774" width="13.54296875" style="32" customWidth="1"/>
    <col min="11775" max="11775" width="13.6328125" style="32" customWidth="1"/>
    <col min="11776" max="11776" width="12.453125" style="32" customWidth="1"/>
    <col min="11777" max="11777" width="11.90625" style="32" customWidth="1"/>
    <col min="11778" max="11778" width="12.453125" style="32" customWidth="1"/>
    <col min="11779" max="11779" width="12.54296875" style="32" customWidth="1"/>
    <col min="11780" max="11780" width="12.36328125" style="32" customWidth="1"/>
    <col min="11781" max="11783" width="11.90625" style="32" customWidth="1"/>
    <col min="11784" max="11784" width="12.6328125" style="32" customWidth="1"/>
    <col min="11785" max="11785" width="12" style="32" customWidth="1"/>
    <col min="11786" max="11786" width="9.08984375" style="32"/>
    <col min="11787" max="11787" width="11.90625" style="32" customWidth="1"/>
    <col min="11788" max="11788" width="13.90625" style="32" customWidth="1"/>
    <col min="11789" max="11789" width="9.08984375" style="32"/>
    <col min="11790" max="11790" width="10.453125" style="32" bestFit="1" customWidth="1"/>
    <col min="11791" max="11791" width="9.08984375" style="32"/>
    <col min="11792" max="11792" width="9.453125" style="32" bestFit="1" customWidth="1"/>
    <col min="11793" max="11793" width="9.08984375" style="32"/>
    <col min="11794" max="11794" width="8.36328125" style="32" customWidth="1"/>
    <col min="11795" max="11795" width="11.90625" style="32" customWidth="1"/>
    <col min="11796" max="11796" width="11.6328125" style="32" customWidth="1"/>
    <col min="11797" max="12027" width="9.08984375" style="32"/>
    <col min="12028" max="12028" width="22.54296875" style="32" customWidth="1"/>
    <col min="12029" max="12029" width="20.36328125" style="32" customWidth="1"/>
    <col min="12030" max="12030" width="13.54296875" style="32" customWidth="1"/>
    <col min="12031" max="12031" width="13.6328125" style="32" customWidth="1"/>
    <col min="12032" max="12032" width="12.453125" style="32" customWidth="1"/>
    <col min="12033" max="12033" width="11.90625" style="32" customWidth="1"/>
    <col min="12034" max="12034" width="12.453125" style="32" customWidth="1"/>
    <col min="12035" max="12035" width="12.54296875" style="32" customWidth="1"/>
    <col min="12036" max="12036" width="12.36328125" style="32" customWidth="1"/>
    <col min="12037" max="12039" width="11.90625" style="32" customWidth="1"/>
    <col min="12040" max="12040" width="12.6328125" style="32" customWidth="1"/>
    <col min="12041" max="12041" width="12" style="32" customWidth="1"/>
    <col min="12042" max="12042" width="9.08984375" style="32"/>
    <col min="12043" max="12043" width="11.90625" style="32" customWidth="1"/>
    <col min="12044" max="12044" width="13.90625" style="32" customWidth="1"/>
    <col min="12045" max="12045" width="9.08984375" style="32"/>
    <col min="12046" max="12046" width="10.453125" style="32" bestFit="1" customWidth="1"/>
    <col min="12047" max="12047" width="9.08984375" style="32"/>
    <col min="12048" max="12048" width="9.453125" style="32" bestFit="1" customWidth="1"/>
    <col min="12049" max="12049" width="9.08984375" style="32"/>
    <col min="12050" max="12050" width="8.36328125" style="32" customWidth="1"/>
    <col min="12051" max="12051" width="11.90625" style="32" customWidth="1"/>
    <col min="12052" max="12052" width="11.6328125" style="32" customWidth="1"/>
    <col min="12053" max="12283" width="9.08984375" style="32"/>
    <col min="12284" max="12284" width="22.54296875" style="32" customWidth="1"/>
    <col min="12285" max="12285" width="20.36328125" style="32" customWidth="1"/>
    <col min="12286" max="12286" width="13.54296875" style="32" customWidth="1"/>
    <col min="12287" max="12287" width="13.6328125" style="32" customWidth="1"/>
    <col min="12288" max="12288" width="12.453125" style="32" customWidth="1"/>
    <col min="12289" max="12289" width="11.90625" style="32" customWidth="1"/>
    <col min="12290" max="12290" width="12.453125" style="32" customWidth="1"/>
    <col min="12291" max="12291" width="12.54296875" style="32" customWidth="1"/>
    <col min="12292" max="12292" width="12.36328125" style="32" customWidth="1"/>
    <col min="12293" max="12295" width="11.90625" style="32" customWidth="1"/>
    <col min="12296" max="12296" width="12.6328125" style="32" customWidth="1"/>
    <col min="12297" max="12297" width="12" style="32" customWidth="1"/>
    <col min="12298" max="12298" width="9.08984375" style="32"/>
    <col min="12299" max="12299" width="11.90625" style="32" customWidth="1"/>
    <col min="12300" max="12300" width="13.90625" style="32" customWidth="1"/>
    <col min="12301" max="12301" width="9.08984375" style="32"/>
    <col min="12302" max="12302" width="10.453125" style="32" bestFit="1" customWidth="1"/>
    <col min="12303" max="12303" width="9.08984375" style="32"/>
    <col min="12304" max="12304" width="9.453125" style="32" bestFit="1" customWidth="1"/>
    <col min="12305" max="12305" width="9.08984375" style="32"/>
    <col min="12306" max="12306" width="8.36328125" style="32" customWidth="1"/>
    <col min="12307" max="12307" width="11.90625" style="32" customWidth="1"/>
    <col min="12308" max="12308" width="11.6328125" style="32" customWidth="1"/>
    <col min="12309" max="12539" width="9.08984375" style="32"/>
    <col min="12540" max="12540" width="22.54296875" style="32" customWidth="1"/>
    <col min="12541" max="12541" width="20.36328125" style="32" customWidth="1"/>
    <col min="12542" max="12542" width="13.54296875" style="32" customWidth="1"/>
    <col min="12543" max="12543" width="13.6328125" style="32" customWidth="1"/>
    <col min="12544" max="12544" width="12.453125" style="32" customWidth="1"/>
    <col min="12545" max="12545" width="11.90625" style="32" customWidth="1"/>
    <col min="12546" max="12546" width="12.453125" style="32" customWidth="1"/>
    <col min="12547" max="12547" width="12.54296875" style="32" customWidth="1"/>
    <col min="12548" max="12548" width="12.36328125" style="32" customWidth="1"/>
    <col min="12549" max="12551" width="11.90625" style="32" customWidth="1"/>
    <col min="12552" max="12552" width="12.6328125" style="32" customWidth="1"/>
    <col min="12553" max="12553" width="12" style="32" customWidth="1"/>
    <col min="12554" max="12554" width="9.08984375" style="32"/>
    <col min="12555" max="12555" width="11.90625" style="32" customWidth="1"/>
    <col min="12556" max="12556" width="13.90625" style="32" customWidth="1"/>
    <col min="12557" max="12557" width="9.08984375" style="32"/>
    <col min="12558" max="12558" width="10.453125" style="32" bestFit="1" customWidth="1"/>
    <col min="12559" max="12559" width="9.08984375" style="32"/>
    <col min="12560" max="12560" width="9.453125" style="32" bestFit="1" customWidth="1"/>
    <col min="12561" max="12561" width="9.08984375" style="32"/>
    <col min="12562" max="12562" width="8.36328125" style="32" customWidth="1"/>
    <col min="12563" max="12563" width="11.90625" style="32" customWidth="1"/>
    <col min="12564" max="12564" width="11.6328125" style="32" customWidth="1"/>
    <col min="12565" max="12795" width="9.08984375" style="32"/>
    <col min="12796" max="12796" width="22.54296875" style="32" customWidth="1"/>
    <col min="12797" max="12797" width="20.36328125" style="32" customWidth="1"/>
    <col min="12798" max="12798" width="13.54296875" style="32" customWidth="1"/>
    <col min="12799" max="12799" width="13.6328125" style="32" customWidth="1"/>
    <col min="12800" max="12800" width="12.453125" style="32" customWidth="1"/>
    <col min="12801" max="12801" width="11.90625" style="32" customWidth="1"/>
    <col min="12802" max="12802" width="12.453125" style="32" customWidth="1"/>
    <col min="12803" max="12803" width="12.54296875" style="32" customWidth="1"/>
    <col min="12804" max="12804" width="12.36328125" style="32" customWidth="1"/>
    <col min="12805" max="12807" width="11.90625" style="32" customWidth="1"/>
    <col min="12808" max="12808" width="12.6328125" style="32" customWidth="1"/>
    <col min="12809" max="12809" width="12" style="32" customWidth="1"/>
    <col min="12810" max="12810" width="9.08984375" style="32"/>
    <col min="12811" max="12811" width="11.90625" style="32" customWidth="1"/>
    <col min="12812" max="12812" width="13.90625" style="32" customWidth="1"/>
    <col min="12813" max="12813" width="9.08984375" style="32"/>
    <col min="12814" max="12814" width="10.453125" style="32" bestFit="1" customWidth="1"/>
    <col min="12815" max="12815" width="9.08984375" style="32"/>
    <col min="12816" max="12816" width="9.453125" style="32" bestFit="1" customWidth="1"/>
    <col min="12817" max="12817" width="9.08984375" style="32"/>
    <col min="12818" max="12818" width="8.36328125" style="32" customWidth="1"/>
    <col min="12819" max="12819" width="11.90625" style="32" customWidth="1"/>
    <col min="12820" max="12820" width="11.6328125" style="32" customWidth="1"/>
    <col min="12821" max="13051" width="9.08984375" style="32"/>
    <col min="13052" max="13052" width="22.54296875" style="32" customWidth="1"/>
    <col min="13053" max="13053" width="20.36328125" style="32" customWidth="1"/>
    <col min="13054" max="13054" width="13.54296875" style="32" customWidth="1"/>
    <col min="13055" max="13055" width="13.6328125" style="32" customWidth="1"/>
    <col min="13056" max="13056" width="12.453125" style="32" customWidth="1"/>
    <col min="13057" max="13057" width="11.90625" style="32" customWidth="1"/>
    <col min="13058" max="13058" width="12.453125" style="32" customWidth="1"/>
    <col min="13059" max="13059" width="12.54296875" style="32" customWidth="1"/>
    <col min="13060" max="13060" width="12.36328125" style="32" customWidth="1"/>
    <col min="13061" max="13063" width="11.90625" style="32" customWidth="1"/>
    <col min="13064" max="13064" width="12.6328125" style="32" customWidth="1"/>
    <col min="13065" max="13065" width="12" style="32" customWidth="1"/>
    <col min="13066" max="13066" width="9.08984375" style="32"/>
    <col min="13067" max="13067" width="11.90625" style="32" customWidth="1"/>
    <col min="13068" max="13068" width="13.90625" style="32" customWidth="1"/>
    <col min="13069" max="13069" width="9.08984375" style="32"/>
    <col min="13070" max="13070" width="10.453125" style="32" bestFit="1" customWidth="1"/>
    <col min="13071" max="13071" width="9.08984375" style="32"/>
    <col min="13072" max="13072" width="9.453125" style="32" bestFit="1" customWidth="1"/>
    <col min="13073" max="13073" width="9.08984375" style="32"/>
    <col min="13074" max="13074" width="8.36328125" style="32" customWidth="1"/>
    <col min="13075" max="13075" width="11.90625" style="32" customWidth="1"/>
    <col min="13076" max="13076" width="11.6328125" style="32" customWidth="1"/>
    <col min="13077" max="13307" width="9.08984375" style="32"/>
    <col min="13308" max="13308" width="22.54296875" style="32" customWidth="1"/>
    <col min="13309" max="13309" width="20.36328125" style="32" customWidth="1"/>
    <col min="13310" max="13310" width="13.54296875" style="32" customWidth="1"/>
    <col min="13311" max="13311" width="13.6328125" style="32" customWidth="1"/>
    <col min="13312" max="13312" width="12.453125" style="32" customWidth="1"/>
    <col min="13313" max="13313" width="11.90625" style="32" customWidth="1"/>
    <col min="13314" max="13314" width="12.453125" style="32" customWidth="1"/>
    <col min="13315" max="13315" width="12.54296875" style="32" customWidth="1"/>
    <col min="13316" max="13316" width="12.36328125" style="32" customWidth="1"/>
    <col min="13317" max="13319" width="11.90625" style="32" customWidth="1"/>
    <col min="13320" max="13320" width="12.6328125" style="32" customWidth="1"/>
    <col min="13321" max="13321" width="12" style="32" customWidth="1"/>
    <col min="13322" max="13322" width="9.08984375" style="32"/>
    <col min="13323" max="13323" width="11.90625" style="32" customWidth="1"/>
    <col min="13324" max="13324" width="13.90625" style="32" customWidth="1"/>
    <col min="13325" max="13325" width="9.08984375" style="32"/>
    <col min="13326" max="13326" width="10.453125" style="32" bestFit="1" customWidth="1"/>
    <col min="13327" max="13327" width="9.08984375" style="32"/>
    <col min="13328" max="13328" width="9.453125" style="32" bestFit="1" customWidth="1"/>
    <col min="13329" max="13329" width="9.08984375" style="32"/>
    <col min="13330" max="13330" width="8.36328125" style="32" customWidth="1"/>
    <col min="13331" max="13331" width="11.90625" style="32" customWidth="1"/>
    <col min="13332" max="13332" width="11.6328125" style="32" customWidth="1"/>
    <col min="13333" max="13563" width="9.08984375" style="32"/>
    <col min="13564" max="13564" width="22.54296875" style="32" customWidth="1"/>
    <col min="13565" max="13565" width="20.36328125" style="32" customWidth="1"/>
    <col min="13566" max="13566" width="13.54296875" style="32" customWidth="1"/>
    <col min="13567" max="13567" width="13.6328125" style="32" customWidth="1"/>
    <col min="13568" max="13568" width="12.453125" style="32" customWidth="1"/>
    <col min="13569" max="13569" width="11.90625" style="32" customWidth="1"/>
    <col min="13570" max="13570" width="12.453125" style="32" customWidth="1"/>
    <col min="13571" max="13571" width="12.54296875" style="32" customWidth="1"/>
    <col min="13572" max="13572" width="12.36328125" style="32" customWidth="1"/>
    <col min="13573" max="13575" width="11.90625" style="32" customWidth="1"/>
    <col min="13576" max="13576" width="12.6328125" style="32" customWidth="1"/>
    <col min="13577" max="13577" width="12" style="32" customWidth="1"/>
    <col min="13578" max="13578" width="9.08984375" style="32"/>
    <col min="13579" max="13579" width="11.90625" style="32" customWidth="1"/>
    <col min="13580" max="13580" width="13.90625" style="32" customWidth="1"/>
    <col min="13581" max="13581" width="9.08984375" style="32"/>
    <col min="13582" max="13582" width="10.453125" style="32" bestFit="1" customWidth="1"/>
    <col min="13583" max="13583" width="9.08984375" style="32"/>
    <col min="13584" max="13584" width="9.453125" style="32" bestFit="1" customWidth="1"/>
    <col min="13585" max="13585" width="9.08984375" style="32"/>
    <col min="13586" max="13586" width="8.36328125" style="32" customWidth="1"/>
    <col min="13587" max="13587" width="11.90625" style="32" customWidth="1"/>
    <col min="13588" max="13588" width="11.6328125" style="32" customWidth="1"/>
    <col min="13589" max="13819" width="9.08984375" style="32"/>
    <col min="13820" max="13820" width="22.54296875" style="32" customWidth="1"/>
    <col min="13821" max="13821" width="20.36328125" style="32" customWidth="1"/>
    <col min="13822" max="13822" width="13.54296875" style="32" customWidth="1"/>
    <col min="13823" max="13823" width="13.6328125" style="32" customWidth="1"/>
    <col min="13824" max="13824" width="12.453125" style="32" customWidth="1"/>
    <col min="13825" max="13825" width="11.90625" style="32" customWidth="1"/>
    <col min="13826" max="13826" width="12.453125" style="32" customWidth="1"/>
    <col min="13827" max="13827" width="12.54296875" style="32" customWidth="1"/>
    <col min="13828" max="13828" width="12.36328125" style="32" customWidth="1"/>
    <col min="13829" max="13831" width="11.90625" style="32" customWidth="1"/>
    <col min="13832" max="13832" width="12.6328125" style="32" customWidth="1"/>
    <col min="13833" max="13833" width="12" style="32" customWidth="1"/>
    <col min="13834" max="13834" width="9.08984375" style="32"/>
    <col min="13835" max="13835" width="11.90625" style="32" customWidth="1"/>
    <col min="13836" max="13836" width="13.90625" style="32" customWidth="1"/>
    <col min="13837" max="13837" width="9.08984375" style="32"/>
    <col min="13838" max="13838" width="10.453125" style="32" bestFit="1" customWidth="1"/>
    <col min="13839" max="13839" width="9.08984375" style="32"/>
    <col min="13840" max="13840" width="9.453125" style="32" bestFit="1" customWidth="1"/>
    <col min="13841" max="13841" width="9.08984375" style="32"/>
    <col min="13842" max="13842" width="8.36328125" style="32" customWidth="1"/>
    <col min="13843" max="13843" width="11.90625" style="32" customWidth="1"/>
    <col min="13844" max="13844" width="11.6328125" style="32" customWidth="1"/>
    <col min="13845" max="14075" width="9.08984375" style="32"/>
    <col min="14076" max="14076" width="22.54296875" style="32" customWidth="1"/>
    <col min="14077" max="14077" width="20.36328125" style="32" customWidth="1"/>
    <col min="14078" max="14078" width="13.54296875" style="32" customWidth="1"/>
    <col min="14079" max="14079" width="13.6328125" style="32" customWidth="1"/>
    <col min="14080" max="14080" width="12.453125" style="32" customWidth="1"/>
    <col min="14081" max="14081" width="11.90625" style="32" customWidth="1"/>
    <col min="14082" max="14082" width="12.453125" style="32" customWidth="1"/>
    <col min="14083" max="14083" width="12.54296875" style="32" customWidth="1"/>
    <col min="14084" max="14084" width="12.36328125" style="32" customWidth="1"/>
    <col min="14085" max="14087" width="11.90625" style="32" customWidth="1"/>
    <col min="14088" max="14088" width="12.6328125" style="32" customWidth="1"/>
    <col min="14089" max="14089" width="12" style="32" customWidth="1"/>
    <col min="14090" max="14090" width="9.08984375" style="32"/>
    <col min="14091" max="14091" width="11.90625" style="32" customWidth="1"/>
    <col min="14092" max="14092" width="13.90625" style="32" customWidth="1"/>
    <col min="14093" max="14093" width="9.08984375" style="32"/>
    <col min="14094" max="14094" width="10.453125" style="32" bestFit="1" customWidth="1"/>
    <col min="14095" max="14095" width="9.08984375" style="32"/>
    <col min="14096" max="14096" width="9.453125" style="32" bestFit="1" customWidth="1"/>
    <col min="14097" max="14097" width="9.08984375" style="32"/>
    <col min="14098" max="14098" width="8.36328125" style="32" customWidth="1"/>
    <col min="14099" max="14099" width="11.90625" style="32" customWidth="1"/>
    <col min="14100" max="14100" width="11.6328125" style="32" customWidth="1"/>
    <col min="14101" max="14331" width="9.08984375" style="32"/>
    <col min="14332" max="14332" width="22.54296875" style="32" customWidth="1"/>
    <col min="14333" max="14333" width="20.36328125" style="32" customWidth="1"/>
    <col min="14334" max="14334" width="13.54296875" style="32" customWidth="1"/>
    <col min="14335" max="14335" width="13.6328125" style="32" customWidth="1"/>
    <col min="14336" max="14336" width="12.453125" style="32" customWidth="1"/>
    <col min="14337" max="14337" width="11.90625" style="32" customWidth="1"/>
    <col min="14338" max="14338" width="12.453125" style="32" customWidth="1"/>
    <col min="14339" max="14339" width="12.54296875" style="32" customWidth="1"/>
    <col min="14340" max="14340" width="12.36328125" style="32" customWidth="1"/>
    <col min="14341" max="14343" width="11.90625" style="32" customWidth="1"/>
    <col min="14344" max="14344" width="12.6328125" style="32" customWidth="1"/>
    <col min="14345" max="14345" width="12" style="32" customWidth="1"/>
    <col min="14346" max="14346" width="9.08984375" style="32"/>
    <col min="14347" max="14347" width="11.90625" style="32" customWidth="1"/>
    <col min="14348" max="14348" width="13.90625" style="32" customWidth="1"/>
    <col min="14349" max="14349" width="9.08984375" style="32"/>
    <col min="14350" max="14350" width="10.453125" style="32" bestFit="1" customWidth="1"/>
    <col min="14351" max="14351" width="9.08984375" style="32"/>
    <col min="14352" max="14352" width="9.453125" style="32" bestFit="1" customWidth="1"/>
    <col min="14353" max="14353" width="9.08984375" style="32"/>
    <col min="14354" max="14354" width="8.36328125" style="32" customWidth="1"/>
    <col min="14355" max="14355" width="11.90625" style="32" customWidth="1"/>
    <col min="14356" max="14356" width="11.6328125" style="32" customWidth="1"/>
    <col min="14357" max="14587" width="9.08984375" style="32"/>
    <col min="14588" max="14588" width="22.54296875" style="32" customWidth="1"/>
    <col min="14589" max="14589" width="20.36328125" style="32" customWidth="1"/>
    <col min="14590" max="14590" width="13.54296875" style="32" customWidth="1"/>
    <col min="14591" max="14591" width="13.6328125" style="32" customWidth="1"/>
    <col min="14592" max="14592" width="12.453125" style="32" customWidth="1"/>
    <col min="14593" max="14593" width="11.90625" style="32" customWidth="1"/>
    <col min="14594" max="14594" width="12.453125" style="32" customWidth="1"/>
    <col min="14595" max="14595" width="12.54296875" style="32" customWidth="1"/>
    <col min="14596" max="14596" width="12.36328125" style="32" customWidth="1"/>
    <col min="14597" max="14599" width="11.90625" style="32" customWidth="1"/>
    <col min="14600" max="14600" width="12.6328125" style="32" customWidth="1"/>
    <col min="14601" max="14601" width="12" style="32" customWidth="1"/>
    <col min="14602" max="14602" width="9.08984375" style="32"/>
    <col min="14603" max="14603" width="11.90625" style="32" customWidth="1"/>
    <col min="14604" max="14604" width="13.90625" style="32" customWidth="1"/>
    <col min="14605" max="14605" width="9.08984375" style="32"/>
    <col min="14606" max="14606" width="10.453125" style="32" bestFit="1" customWidth="1"/>
    <col min="14607" max="14607" width="9.08984375" style="32"/>
    <col min="14608" max="14608" width="9.453125" style="32" bestFit="1" customWidth="1"/>
    <col min="14609" max="14609" width="9.08984375" style="32"/>
    <col min="14610" max="14610" width="8.36328125" style="32" customWidth="1"/>
    <col min="14611" max="14611" width="11.90625" style="32" customWidth="1"/>
    <col min="14612" max="14612" width="11.6328125" style="32" customWidth="1"/>
    <col min="14613" max="14843" width="9.08984375" style="32"/>
    <col min="14844" max="14844" width="22.54296875" style="32" customWidth="1"/>
    <col min="14845" max="14845" width="20.36328125" style="32" customWidth="1"/>
    <col min="14846" max="14846" width="13.54296875" style="32" customWidth="1"/>
    <col min="14847" max="14847" width="13.6328125" style="32" customWidth="1"/>
    <col min="14848" max="14848" width="12.453125" style="32" customWidth="1"/>
    <col min="14849" max="14849" width="11.90625" style="32" customWidth="1"/>
    <col min="14850" max="14850" width="12.453125" style="32" customWidth="1"/>
    <col min="14851" max="14851" width="12.54296875" style="32" customWidth="1"/>
    <col min="14852" max="14852" width="12.36328125" style="32" customWidth="1"/>
    <col min="14853" max="14855" width="11.90625" style="32" customWidth="1"/>
    <col min="14856" max="14856" width="12.6328125" style="32" customWidth="1"/>
    <col min="14857" max="14857" width="12" style="32" customWidth="1"/>
    <col min="14858" max="14858" width="9.08984375" style="32"/>
    <col min="14859" max="14859" width="11.90625" style="32" customWidth="1"/>
    <col min="14860" max="14860" width="13.90625" style="32" customWidth="1"/>
    <col min="14861" max="14861" width="9.08984375" style="32"/>
    <col min="14862" max="14862" width="10.453125" style="32" bestFit="1" customWidth="1"/>
    <col min="14863" max="14863" width="9.08984375" style="32"/>
    <col min="14864" max="14864" width="9.453125" style="32" bestFit="1" customWidth="1"/>
    <col min="14865" max="14865" width="9.08984375" style="32"/>
    <col min="14866" max="14866" width="8.36328125" style="32" customWidth="1"/>
    <col min="14867" max="14867" width="11.90625" style="32" customWidth="1"/>
    <col min="14868" max="14868" width="11.6328125" style="32" customWidth="1"/>
    <col min="14869" max="15099" width="9.08984375" style="32"/>
    <col min="15100" max="15100" width="22.54296875" style="32" customWidth="1"/>
    <col min="15101" max="15101" width="20.36328125" style="32" customWidth="1"/>
    <col min="15102" max="15102" width="13.54296875" style="32" customWidth="1"/>
    <col min="15103" max="15103" width="13.6328125" style="32" customWidth="1"/>
    <col min="15104" max="15104" width="12.453125" style="32" customWidth="1"/>
    <col min="15105" max="15105" width="11.90625" style="32" customWidth="1"/>
    <col min="15106" max="15106" width="12.453125" style="32" customWidth="1"/>
    <col min="15107" max="15107" width="12.54296875" style="32" customWidth="1"/>
    <col min="15108" max="15108" width="12.36328125" style="32" customWidth="1"/>
    <col min="15109" max="15111" width="11.90625" style="32" customWidth="1"/>
    <col min="15112" max="15112" width="12.6328125" style="32" customWidth="1"/>
    <col min="15113" max="15113" width="12" style="32" customWidth="1"/>
    <col min="15114" max="15114" width="9.08984375" style="32"/>
    <col min="15115" max="15115" width="11.90625" style="32" customWidth="1"/>
    <col min="15116" max="15116" width="13.90625" style="32" customWidth="1"/>
    <col min="15117" max="15117" width="9.08984375" style="32"/>
    <col min="15118" max="15118" width="10.453125" style="32" bestFit="1" customWidth="1"/>
    <col min="15119" max="15119" width="9.08984375" style="32"/>
    <col min="15120" max="15120" width="9.453125" style="32" bestFit="1" customWidth="1"/>
    <col min="15121" max="15121" width="9.08984375" style="32"/>
    <col min="15122" max="15122" width="8.36328125" style="32" customWidth="1"/>
    <col min="15123" max="15123" width="11.90625" style="32" customWidth="1"/>
    <col min="15124" max="15124" width="11.6328125" style="32" customWidth="1"/>
    <col min="15125" max="15355" width="9.08984375" style="32"/>
    <col min="15356" max="15356" width="22.54296875" style="32" customWidth="1"/>
    <col min="15357" max="15357" width="20.36328125" style="32" customWidth="1"/>
    <col min="15358" max="15358" width="13.54296875" style="32" customWidth="1"/>
    <col min="15359" max="15359" width="13.6328125" style="32" customWidth="1"/>
    <col min="15360" max="15360" width="12.453125" style="32" customWidth="1"/>
    <col min="15361" max="15361" width="11.90625" style="32" customWidth="1"/>
    <col min="15362" max="15362" width="12.453125" style="32" customWidth="1"/>
    <col min="15363" max="15363" width="12.54296875" style="32" customWidth="1"/>
    <col min="15364" max="15364" width="12.36328125" style="32" customWidth="1"/>
    <col min="15365" max="15367" width="11.90625" style="32" customWidth="1"/>
    <col min="15368" max="15368" width="12.6328125" style="32" customWidth="1"/>
    <col min="15369" max="15369" width="12" style="32" customWidth="1"/>
    <col min="15370" max="15370" width="9.08984375" style="32"/>
    <col min="15371" max="15371" width="11.90625" style="32" customWidth="1"/>
    <col min="15372" max="15372" width="13.90625" style="32" customWidth="1"/>
    <col min="15373" max="15373" width="9.08984375" style="32"/>
    <col min="15374" max="15374" width="10.453125" style="32" bestFit="1" customWidth="1"/>
    <col min="15375" max="15375" width="9.08984375" style="32"/>
    <col min="15376" max="15376" width="9.453125" style="32" bestFit="1" customWidth="1"/>
    <col min="15377" max="15377" width="9.08984375" style="32"/>
    <col min="15378" max="15378" width="8.36328125" style="32" customWidth="1"/>
    <col min="15379" max="15379" width="11.90625" style="32" customWidth="1"/>
    <col min="15380" max="15380" width="11.6328125" style="32" customWidth="1"/>
    <col min="15381" max="15611" width="9.08984375" style="32"/>
    <col min="15612" max="15612" width="22.54296875" style="32" customWidth="1"/>
    <col min="15613" max="15613" width="20.36328125" style="32" customWidth="1"/>
    <col min="15614" max="15614" width="13.54296875" style="32" customWidth="1"/>
    <col min="15615" max="15615" width="13.6328125" style="32" customWidth="1"/>
    <col min="15616" max="15616" width="12.453125" style="32" customWidth="1"/>
    <col min="15617" max="15617" width="11.90625" style="32" customWidth="1"/>
    <col min="15618" max="15618" width="12.453125" style="32" customWidth="1"/>
    <col min="15619" max="15619" width="12.54296875" style="32" customWidth="1"/>
    <col min="15620" max="15620" width="12.36328125" style="32" customWidth="1"/>
    <col min="15621" max="15623" width="11.90625" style="32" customWidth="1"/>
    <col min="15624" max="15624" width="12.6328125" style="32" customWidth="1"/>
    <col min="15625" max="15625" width="12" style="32" customWidth="1"/>
    <col min="15626" max="15626" width="9.08984375" style="32"/>
    <col min="15627" max="15627" width="11.90625" style="32" customWidth="1"/>
    <col min="15628" max="15628" width="13.90625" style="32" customWidth="1"/>
    <col min="15629" max="15629" width="9.08984375" style="32"/>
    <col min="15630" max="15630" width="10.453125" style="32" bestFit="1" customWidth="1"/>
    <col min="15631" max="15631" width="9.08984375" style="32"/>
    <col min="15632" max="15632" width="9.453125" style="32" bestFit="1" customWidth="1"/>
    <col min="15633" max="15633" width="9.08984375" style="32"/>
    <col min="15634" max="15634" width="8.36328125" style="32" customWidth="1"/>
    <col min="15635" max="15635" width="11.90625" style="32" customWidth="1"/>
    <col min="15636" max="15636" width="11.6328125" style="32" customWidth="1"/>
    <col min="15637" max="15867" width="9.08984375" style="32"/>
    <col min="15868" max="15868" width="22.54296875" style="32" customWidth="1"/>
    <col min="15869" max="15869" width="20.36328125" style="32" customWidth="1"/>
    <col min="15870" max="15870" width="13.54296875" style="32" customWidth="1"/>
    <col min="15871" max="15871" width="13.6328125" style="32" customWidth="1"/>
    <col min="15872" max="15872" width="12.453125" style="32" customWidth="1"/>
    <col min="15873" max="15873" width="11.90625" style="32" customWidth="1"/>
    <col min="15874" max="15874" width="12.453125" style="32" customWidth="1"/>
    <col min="15875" max="15875" width="12.54296875" style="32" customWidth="1"/>
    <col min="15876" max="15876" width="12.36328125" style="32" customWidth="1"/>
    <col min="15877" max="15879" width="11.90625" style="32" customWidth="1"/>
    <col min="15880" max="15880" width="12.6328125" style="32" customWidth="1"/>
    <col min="15881" max="15881" width="12" style="32" customWidth="1"/>
    <col min="15882" max="15882" width="9.08984375" style="32"/>
    <col min="15883" max="15883" width="11.90625" style="32" customWidth="1"/>
    <col min="15884" max="15884" width="13.90625" style="32" customWidth="1"/>
    <col min="15885" max="15885" width="9.08984375" style="32"/>
    <col min="15886" max="15886" width="10.453125" style="32" bestFit="1" customWidth="1"/>
    <col min="15887" max="15887" width="9.08984375" style="32"/>
    <col min="15888" max="15888" width="9.453125" style="32" bestFit="1" customWidth="1"/>
    <col min="15889" max="15889" width="9.08984375" style="32"/>
    <col min="15890" max="15890" width="8.36328125" style="32" customWidth="1"/>
    <col min="15891" max="15891" width="11.90625" style="32" customWidth="1"/>
    <col min="15892" max="15892" width="11.6328125" style="32" customWidth="1"/>
    <col min="15893" max="16123" width="9.08984375" style="32"/>
    <col min="16124" max="16124" width="22.54296875" style="32" customWidth="1"/>
    <col min="16125" max="16125" width="20.36328125" style="32" customWidth="1"/>
    <col min="16126" max="16126" width="13.54296875" style="32" customWidth="1"/>
    <col min="16127" max="16127" width="13.6328125" style="32" customWidth="1"/>
    <col min="16128" max="16128" width="12.453125" style="32" customWidth="1"/>
    <col min="16129" max="16129" width="11.90625" style="32" customWidth="1"/>
    <col min="16130" max="16130" width="12.453125" style="32" customWidth="1"/>
    <col min="16131" max="16131" width="12.54296875" style="32" customWidth="1"/>
    <col min="16132" max="16132" width="12.36328125" style="32" customWidth="1"/>
    <col min="16133" max="16135" width="11.90625" style="32" customWidth="1"/>
    <col min="16136" max="16136" width="12.6328125" style="32" customWidth="1"/>
    <col min="16137" max="16137" width="12" style="32" customWidth="1"/>
    <col min="16138" max="16138" width="9.08984375" style="32"/>
    <col min="16139" max="16139" width="11.90625" style="32" customWidth="1"/>
    <col min="16140" max="16140" width="13.90625" style="32" customWidth="1"/>
    <col min="16141" max="16141" width="9.08984375" style="32"/>
    <col min="16142" max="16142" width="10.453125" style="32" bestFit="1" customWidth="1"/>
    <col min="16143" max="16143" width="9.08984375" style="32"/>
    <col min="16144" max="16144" width="9.453125" style="32" bestFit="1" customWidth="1"/>
    <col min="16145" max="16145" width="9.08984375" style="32"/>
    <col min="16146" max="16146" width="8.36328125" style="32" customWidth="1"/>
    <col min="16147" max="16147" width="11.90625" style="32" customWidth="1"/>
    <col min="16148" max="16148" width="11.6328125" style="32" customWidth="1"/>
    <col min="16149" max="16384" width="9.08984375" style="32"/>
  </cols>
  <sheetData>
    <row r="1" spans="1:21" x14ac:dyDescent="0.3">
      <c r="A1" s="33" t="s">
        <v>107</v>
      </c>
    </row>
    <row r="2" spans="1:21" x14ac:dyDescent="0.3">
      <c r="A2" s="33"/>
      <c r="M2" s="35" t="s">
        <v>213</v>
      </c>
      <c r="N2" s="35" t="s">
        <v>213</v>
      </c>
      <c r="O2" s="103" t="s">
        <v>214</v>
      </c>
      <c r="P2" s="103" t="s">
        <v>214</v>
      </c>
      <c r="Q2" s="34"/>
      <c r="S2" s="35"/>
      <c r="T2" s="35"/>
    </row>
    <row r="3" spans="1:21" x14ac:dyDescent="0.3">
      <c r="A3" s="35" t="s">
        <v>0</v>
      </c>
      <c r="B3" s="35" t="s">
        <v>1</v>
      </c>
      <c r="C3" s="35">
        <v>1850</v>
      </c>
      <c r="D3" s="35">
        <v>1860</v>
      </c>
      <c r="E3" s="35">
        <v>1870</v>
      </c>
      <c r="F3" s="35">
        <v>1880</v>
      </c>
      <c r="G3" s="35">
        <v>1890</v>
      </c>
      <c r="H3" s="35">
        <v>1900</v>
      </c>
      <c r="I3" s="35">
        <v>1910</v>
      </c>
      <c r="J3" s="35">
        <v>1920</v>
      </c>
      <c r="K3" s="35">
        <v>1930</v>
      </c>
      <c r="L3" s="35">
        <v>1940</v>
      </c>
      <c r="M3" s="35">
        <v>1950</v>
      </c>
      <c r="N3" s="35">
        <v>1960</v>
      </c>
      <c r="O3" s="104">
        <v>1950</v>
      </c>
      <c r="P3" s="103">
        <v>1960</v>
      </c>
      <c r="Q3" s="35"/>
      <c r="S3" s="35"/>
      <c r="T3" s="35"/>
      <c r="U3" s="70"/>
    </row>
    <row r="4" spans="1:21" x14ac:dyDescent="0.3">
      <c r="A4" s="32" t="s">
        <v>51</v>
      </c>
      <c r="C4" s="31">
        <f t="shared" ref="C4" si="0">SUM(C5:C6)</f>
        <v>795024.70768685546</v>
      </c>
      <c r="D4" s="31">
        <f t="shared" ref="D4" si="1">SUM(D5:D6)</f>
        <v>795024.70768685546</v>
      </c>
      <c r="E4" s="31">
        <f t="shared" ref="E4" si="2">SUM(E5:E6)</f>
        <v>795024.70768685546</v>
      </c>
      <c r="F4" s="31">
        <f t="shared" ref="F4" si="3">SUM(F5:F6)</f>
        <v>803010.82644568942</v>
      </c>
      <c r="G4" s="31">
        <f t="shared" ref="G4" si="4">SUM(G5:G6)</f>
        <v>811077.16672746942</v>
      </c>
      <c r="H4" s="31">
        <f t="shared" ref="H4" si="5">SUM(H5:H6)</f>
        <v>835740.60971805127</v>
      </c>
      <c r="I4" s="31">
        <f t="shared" ref="I4" si="6">SUM(I5:I6)</f>
        <v>861154.02502335631</v>
      </c>
      <c r="J4" s="31">
        <f t="shared" ref="J4" si="7">SUM(J5:J6)</f>
        <v>878532.94285662496</v>
      </c>
      <c r="K4" s="31">
        <f t="shared" ref="K4" si="8">SUM(K5:K6)</f>
        <v>970446.92658204539</v>
      </c>
      <c r="L4" s="31">
        <f t="shared" ref="L4" si="9">SUM(L5:L6)</f>
        <v>1050938.034923132</v>
      </c>
      <c r="M4" s="86">
        <v>2213131</v>
      </c>
      <c r="N4" s="86">
        <v>2876331</v>
      </c>
    </row>
    <row r="5" spans="1:21" x14ac:dyDescent="0.3">
      <c r="A5" s="32" t="s">
        <v>52</v>
      </c>
      <c r="B5" s="32" t="s">
        <v>53</v>
      </c>
      <c r="C5" s="90">
        <f>D5/(('Default &amp; Adjusted Growth Rates'!N70/1000)+1)^10</f>
        <v>476062.69921368582</v>
      </c>
      <c r="D5" s="90">
        <f>E5/(('Default &amp; Adjusted Growth Rates'!O70/1000)+1)^10</f>
        <v>476062.69921368582</v>
      </c>
      <c r="E5" s="90">
        <f>F5/(('Default &amp; Adjusted Growth Rates'!P70/1000)+1)^10</f>
        <v>476062.69921368582</v>
      </c>
      <c r="F5" s="90">
        <f>G5/(('Default &amp; Adjusted Growth Rates'!Q70/1000)+1)^10</f>
        <v>480844.80625490384</v>
      </c>
      <c r="G5" s="90">
        <f>H5/(('Default &amp; Adjusted Growth Rates'!R70/1000)+1)^10</f>
        <v>485674.9501362092</v>
      </c>
      <c r="H5" s="90">
        <f>I5/(('Default &amp; Adjusted Growth Rates'!S70/1000)+1)^10</f>
        <v>500443.47887308459</v>
      </c>
      <c r="I5" s="90">
        <f>J5/(('Default &amp; Adjusted Growth Rates'!T70/1000)+1)^10</f>
        <v>515661.09282835707</v>
      </c>
      <c r="J5" s="90">
        <f>K5/(('Default &amp; Adjusted Growth Rates'!U70/1000)+1)^10</f>
        <v>526067.63045306876</v>
      </c>
      <c r="K5" s="90">
        <f>L5/(('Default &amp; Adjusted Growth Rates'!V70/1000)+1)^10</f>
        <v>581105.94406110502</v>
      </c>
      <c r="L5" s="90">
        <f>M5/(('Default &amp; Adjusted Growth Rates'!W70/1000)+1)^10</f>
        <v>629304.21252882155</v>
      </c>
      <c r="M5" s="90">
        <f>M4*O5</f>
        <v>730333.23</v>
      </c>
      <c r="N5" s="90">
        <f>N4*P5</f>
        <v>949189.2300000001</v>
      </c>
      <c r="O5" s="103">
        <v>0.33</v>
      </c>
      <c r="P5" s="103">
        <v>0.33</v>
      </c>
      <c r="R5" s="31"/>
    </row>
    <row r="6" spans="1:21" x14ac:dyDescent="0.3">
      <c r="A6" s="32" t="s">
        <v>54</v>
      </c>
      <c r="B6" s="32" t="s">
        <v>53</v>
      </c>
      <c r="C6" s="90">
        <f>D6/(('Default &amp; Adjusted Growth Rates'!N71/1000)+1)^10</f>
        <v>318962.00847316958</v>
      </c>
      <c r="D6" s="90">
        <f>E6/(('Default &amp; Adjusted Growth Rates'!O71/1000)+1)^10</f>
        <v>318962.00847316958</v>
      </c>
      <c r="E6" s="90">
        <f>F6/(('Default &amp; Adjusted Growth Rates'!P71/1000)+1)^10</f>
        <v>318962.00847316958</v>
      </c>
      <c r="F6" s="90">
        <f>G6/(('Default &amp; Adjusted Growth Rates'!Q71/1000)+1)^10</f>
        <v>322166.02019078564</v>
      </c>
      <c r="G6" s="90">
        <f>H6/(('Default &amp; Adjusted Growth Rates'!R71/1000)+1)^10</f>
        <v>325402.21659126022</v>
      </c>
      <c r="H6" s="90">
        <f>I6/(('Default &amp; Adjusted Growth Rates'!S71/1000)+1)^10</f>
        <v>335297.13084496674</v>
      </c>
      <c r="I6" s="90">
        <f>J6/(('Default &amp; Adjusted Growth Rates'!T71/1000)+1)^10</f>
        <v>345492.9321949993</v>
      </c>
      <c r="J6" s="90">
        <f>K6/(('Default &amp; Adjusted Growth Rates'!U71/1000)+1)^10</f>
        <v>352465.31240355613</v>
      </c>
      <c r="K6" s="90">
        <f>L6/(('Default &amp; Adjusted Growth Rates'!V71/1000)+1)^10</f>
        <v>389340.98252094042</v>
      </c>
      <c r="L6" s="90">
        <f>M6/(('Default &amp; Adjusted Growth Rates'!W71/1000)+1)^10</f>
        <v>421633.8223943105</v>
      </c>
      <c r="M6" s="90">
        <f>M5*O6</f>
        <v>489323.26410000003</v>
      </c>
      <c r="N6" s="90">
        <f>N5*P6</f>
        <v>635956.78410000005</v>
      </c>
      <c r="O6" s="103">
        <v>0.67</v>
      </c>
      <c r="P6" s="103">
        <v>0.67</v>
      </c>
      <c r="R6" s="31"/>
    </row>
    <row r="7" spans="1:21" x14ac:dyDescent="0.3">
      <c r="A7" s="32" t="s">
        <v>55</v>
      </c>
      <c r="B7" s="32" t="s">
        <v>53</v>
      </c>
      <c r="C7" s="31">
        <f>D7/(('Default &amp; Adjusted Growth Rates'!N72/1000)+1)^10</f>
        <v>40630.03418958254</v>
      </c>
      <c r="D7" s="31">
        <f>E7/(('Default &amp; Adjusted Growth Rates'!O72/1000)+1)^10</f>
        <v>40630.03418958254</v>
      </c>
      <c r="E7" s="31">
        <f>F7/(('Default &amp; Adjusted Growth Rates'!P72/1000)+1)^10</f>
        <v>40630.03418958254</v>
      </c>
      <c r="F7" s="31">
        <f>G7/(('Default &amp; Adjusted Growth Rates'!Q72/1000)+1)^10</f>
        <v>41038.167767163504</v>
      </c>
      <c r="G7" s="31">
        <f>H7/(('Default &amp; Adjusted Growth Rates'!R72/1000)+1)^10</f>
        <v>41450.401095593108</v>
      </c>
      <c r="H7" s="31">
        <f>I7/(('Default &amp; Adjusted Growth Rates'!S72/1000)+1)^10</f>
        <v>42710.835547820046</v>
      </c>
      <c r="I7" s="31">
        <f>J7/(('Default &amp; Adjusted Growth Rates'!T72/1000)+1)^10</f>
        <v>44009.597614891936</v>
      </c>
      <c r="J7" s="31">
        <f>K7/(('Default &amp; Adjusted Growth Rates'!U72/1000)+1)^10</f>
        <v>44897.753692201884</v>
      </c>
      <c r="K7" s="31">
        <f>L7/(('Default &amp; Adjusted Growth Rates'!V72/1000)+1)^10</f>
        <v>49595.05210966881</v>
      </c>
      <c r="L7" s="31">
        <f>M7/(('Default &amp; Adjusted Growth Rates'!W72/1000)+1)^10</f>
        <v>53708.580220475487</v>
      </c>
      <c r="M7" s="86">
        <v>62331</v>
      </c>
      <c r="N7" s="86">
        <v>86024</v>
      </c>
      <c r="O7" s="103"/>
      <c r="P7" s="36"/>
      <c r="R7" s="31"/>
    </row>
    <row r="8" spans="1:21" x14ac:dyDescent="0.3">
      <c r="A8" s="32" t="s">
        <v>56</v>
      </c>
      <c r="B8" s="32" t="s">
        <v>53</v>
      </c>
      <c r="C8" s="31">
        <f>D8/(('Default &amp; Adjusted Growth Rates'!N74/1000)+1)^10</f>
        <v>10851014.829897499</v>
      </c>
      <c r="D8" s="31">
        <f>E8/(('Default &amp; Adjusted Growth Rates'!O74/1000)+1)^10</f>
        <v>10851014.829897499</v>
      </c>
      <c r="E8" s="31">
        <f>F8/(('Default &amp; Adjusted Growth Rates'!P74/1000)+1)^10</f>
        <v>10851014.829897499</v>
      </c>
      <c r="F8" s="31">
        <f>G8/(('Default &amp; Adjusted Growth Rates'!Q74/1000)+1)^10</f>
        <v>10960014.578267034</v>
      </c>
      <c r="G8" s="31">
        <f>H8/(('Default &amp; Adjusted Growth Rates'!R74/1000)+1)^10</f>
        <v>11070109.24221183</v>
      </c>
      <c r="H8" s="31">
        <f>I8/(('Default &amp; Adjusted Growth Rates'!S74/1000)+1)^10</f>
        <v>11181309.820290457</v>
      </c>
      <c r="I8" s="31">
        <f>J8/(('Default &amp; Adjusted Growth Rates'!T74/1000)+1)^10</f>
        <v>11989122.203939218</v>
      </c>
      <c r="J8" s="31">
        <f>K8/(('Default &amp; Adjusted Growth Rates'!U74/1000)+1)^10</f>
        <v>12728205.958764154</v>
      </c>
      <c r="K8" s="31">
        <f>L8/(('Default &amp; Adjusted Growth Rates'!V74/1000)+1)^10</f>
        <v>14059857.918841621</v>
      </c>
      <c r="L8" s="31">
        <f>M8/(('Default &amp; Adjusted Growth Rates'!W74/1000)+1)^10</f>
        <v>15226014.991430473</v>
      </c>
      <c r="M8" s="86">
        <v>17670412</v>
      </c>
      <c r="N8" s="86">
        <v>21376693</v>
      </c>
      <c r="O8" s="103"/>
      <c r="P8" s="36"/>
    </row>
    <row r="9" spans="1:21" x14ac:dyDescent="0.3">
      <c r="A9" s="32" t="s">
        <v>57</v>
      </c>
      <c r="B9" s="32" t="s">
        <v>53</v>
      </c>
      <c r="C9" s="31">
        <f>D9/(('Default &amp; Adjusted Growth Rates'!N75/1000)+1)^10</f>
        <v>490522.05610388698</v>
      </c>
      <c r="D9" s="31">
        <f>E9/(('Default &amp; Adjusted Growth Rates'!O75/1000)+1)^10</f>
        <v>490522.05610388698</v>
      </c>
      <c r="E9" s="31">
        <f>F9/(('Default &amp; Adjusted Growth Rates'!P75/1000)+1)^10</f>
        <v>490522.05610388698</v>
      </c>
      <c r="F9" s="31">
        <f>G9/(('Default &amp; Adjusted Growth Rates'!Q75/1000)+1)^10</f>
        <v>495449.40912322997</v>
      </c>
      <c r="G9" s="31">
        <f>H9/(('Default &amp; Adjusted Growth Rates'!R75/1000)+1)^10</f>
        <v>500426.25799597061</v>
      </c>
      <c r="H9" s="31">
        <f>I9/(('Default &amp; Adjusted Growth Rates'!S75/1000)+1)^10</f>
        <v>536580.38795117231</v>
      </c>
      <c r="I9" s="31">
        <f>J9/(('Default &amp; Adjusted Growth Rates'!T75/1000)+1)^10</f>
        <v>575346.53334707487</v>
      </c>
      <c r="J9" s="31">
        <f>K9/(('Default &amp; Adjusted Growth Rates'!U75/1000)+1)^10</f>
        <v>586957.58066050243</v>
      </c>
      <c r="K9" s="31">
        <f>L9/(('Default &amp; Adjusted Growth Rates'!V75/1000)+1)^10</f>
        <v>648366.33027542289</v>
      </c>
      <c r="L9" s="31">
        <f>M9/(('Default &amp; Adjusted Growth Rates'!W75/1000)+1)^10</f>
        <v>702143.33044452965</v>
      </c>
      <c r="M9" s="86">
        <v>814866</v>
      </c>
      <c r="N9" s="86">
        <v>972547</v>
      </c>
      <c r="O9" s="103"/>
      <c r="P9" s="36"/>
    </row>
    <row r="10" spans="1:21" x14ac:dyDescent="0.3">
      <c r="A10" s="32" t="s">
        <v>58</v>
      </c>
      <c r="C10" s="31">
        <f t="shared" ref="C10:L10" si="10">SUM(C11:C12)</f>
        <v>6195753.7952731391</v>
      </c>
      <c r="D10" s="31">
        <f t="shared" si="10"/>
        <v>6012370.4924710505</v>
      </c>
      <c r="E10" s="31">
        <f t="shared" si="10"/>
        <v>5604517.3719452033</v>
      </c>
      <c r="F10" s="31">
        <f t="shared" si="10"/>
        <v>5604517.3719452033</v>
      </c>
      <c r="G10" s="31">
        <f t="shared" si="10"/>
        <v>5660815.4226668328</v>
      </c>
      <c r="H10" s="31">
        <f t="shared" si="10"/>
        <v>5604461.3270236803</v>
      </c>
      <c r="I10" s="31">
        <f t="shared" si="10"/>
        <v>6009364.9864710383</v>
      </c>
      <c r="J10" s="31">
        <f t="shared" si="10"/>
        <v>6379819.4670213507</v>
      </c>
      <c r="K10" s="31">
        <f t="shared" si="10"/>
        <v>6908976.4212560598</v>
      </c>
      <c r="L10" s="31">
        <f t="shared" si="10"/>
        <v>7482022.8748194519</v>
      </c>
      <c r="M10" s="31">
        <f>SUM(M11:M12)</f>
        <v>8683193</v>
      </c>
      <c r="N10" s="31">
        <f>SUM(N11:N12)</f>
        <v>11296048</v>
      </c>
      <c r="O10" s="103"/>
      <c r="P10" s="36"/>
    </row>
    <row r="11" spans="1:21" x14ac:dyDescent="0.3">
      <c r="A11" s="32" t="s">
        <v>59</v>
      </c>
      <c r="B11" s="32" t="s">
        <v>60</v>
      </c>
      <c r="C11" s="90">
        <f>D11/(('Default &amp; Adjusted Growth Rates'!N77/1000)+1)^10</f>
        <v>4416711.4994333489</v>
      </c>
      <c r="D11" s="90">
        <f>E11/(('Default &amp; Adjusted Growth Rates'!O77/1000)+1)^10</f>
        <v>4285984.6873208368</v>
      </c>
      <c r="E11" s="90">
        <f>F11/(('Default &amp; Adjusted Growth Rates'!P77/1000)+1)^10</f>
        <v>3995242.087303292</v>
      </c>
      <c r="F11" s="90">
        <f>G11/(('Default &amp; Adjusted Growth Rates'!Q77/1000)+1)^10</f>
        <v>3995242.087303292</v>
      </c>
      <c r="G11" s="90">
        <f>H11/(('Default &amp; Adjusted Growth Rates'!R77/1000)+1)^10</f>
        <v>4035374.7743393076</v>
      </c>
      <c r="H11" s="90">
        <f>I11/(('Default &amp; Adjusted Growth Rates'!S77/1000)+1)^10</f>
        <v>3995202.1350622</v>
      </c>
      <c r="I11" s="90">
        <f>J11/(('Default &amp; Adjusted Growth Rates'!T77/1000)+1)^10</f>
        <v>4283842.1791853467</v>
      </c>
      <c r="J11" s="90">
        <f>K11/(('Default &amp; Adjusted Growth Rates'!U77/1000)+1)^10</f>
        <v>4547924.7457830468</v>
      </c>
      <c r="K11" s="90">
        <f>L11/(('Default &amp; Adjusted Growth Rates'!V77/1000)+1)^10</f>
        <v>4925140.1229590429</v>
      </c>
      <c r="L11" s="90">
        <f>M11/(('Default &amp; Adjusted Growth Rates'!W77/1000)+1)^10</f>
        <v>5333642.6143094683</v>
      </c>
      <c r="M11" s="96">
        <v>6189910</v>
      </c>
      <c r="N11" s="96">
        <v>8364489</v>
      </c>
      <c r="O11" s="108"/>
      <c r="P11" s="108"/>
    </row>
    <row r="12" spans="1:21" x14ac:dyDescent="0.3">
      <c r="A12" s="32" t="s">
        <v>61</v>
      </c>
      <c r="B12" s="32" t="s">
        <v>60</v>
      </c>
      <c r="C12" s="90">
        <f>D12/(('Default &amp; Adjusted Growth Rates'!N78/1000)+1)^10</f>
        <v>1779042.2958397905</v>
      </c>
      <c r="D12" s="90">
        <f>E12/(('Default &amp; Adjusted Growth Rates'!O78/1000)+1)^10</f>
        <v>1726385.8051502134</v>
      </c>
      <c r="E12" s="90">
        <f>F12/(('Default &amp; Adjusted Growth Rates'!P78/1000)+1)^10</f>
        <v>1609275.2846419113</v>
      </c>
      <c r="F12" s="90">
        <f>G12/(('Default &amp; Adjusted Growth Rates'!Q78/1000)+1)^10</f>
        <v>1609275.2846419113</v>
      </c>
      <c r="G12" s="90">
        <f>H12/(('Default &amp; Adjusted Growth Rates'!R78/1000)+1)^10</f>
        <v>1625440.648327525</v>
      </c>
      <c r="H12" s="90">
        <f>I12/(('Default &amp; Adjusted Growth Rates'!S78/1000)+1)^10</f>
        <v>1609259.1919614801</v>
      </c>
      <c r="I12" s="90">
        <f>J12/(('Default &amp; Adjusted Growth Rates'!T78/1000)+1)^10</f>
        <v>1725522.8072856918</v>
      </c>
      <c r="J12" s="90">
        <f>K12/(('Default &amp; Adjusted Growth Rates'!U78/1000)+1)^10</f>
        <v>1831894.7212383042</v>
      </c>
      <c r="K12" s="90">
        <f>L12/(('Default &amp; Adjusted Growth Rates'!V78/1000)+1)^10</f>
        <v>1983836.2982970171</v>
      </c>
      <c r="L12" s="90">
        <f>M12/(('Default &amp; Adjusted Growth Rates'!W78/1000)+1)^10</f>
        <v>2148380.2605099836</v>
      </c>
      <c r="M12" s="96">
        <v>2493283</v>
      </c>
      <c r="N12" s="96">
        <v>2931559</v>
      </c>
      <c r="O12" s="108"/>
      <c r="P12" s="108"/>
    </row>
    <row r="13" spans="1:21" x14ac:dyDescent="0.3">
      <c r="A13" s="33" t="s">
        <v>127</v>
      </c>
      <c r="B13" s="33"/>
      <c r="C13" s="34">
        <f t="shared" ref="C13:K13" si="11">SUM(C4:C12)-C10-C4</f>
        <v>18372945.42315096</v>
      </c>
      <c r="D13" s="34">
        <f t="shared" si="11"/>
        <v>18189562.120348871</v>
      </c>
      <c r="E13" s="34">
        <f t="shared" si="11"/>
        <v>17781708.999823026</v>
      </c>
      <c r="F13" s="34">
        <f t="shared" si="11"/>
        <v>17904030.353548318</v>
      </c>
      <c r="G13" s="34">
        <f t="shared" si="11"/>
        <v>18083878.490697697</v>
      </c>
      <c r="H13" s="34">
        <f t="shared" si="11"/>
        <v>18200802.980531178</v>
      </c>
      <c r="I13" s="34">
        <f t="shared" si="11"/>
        <v>19478997.346395578</v>
      </c>
      <c r="J13" s="34">
        <f t="shared" si="11"/>
        <v>20618413.702994835</v>
      </c>
      <c r="K13" s="34">
        <f t="shared" si="11"/>
        <v>22637242.649064817</v>
      </c>
      <c r="L13" s="34">
        <f>SUM(L4:L12)-L10-L4</f>
        <v>24514827.811838064</v>
      </c>
      <c r="M13" s="34">
        <f t="shared" ref="M13:N13" si="12">SUM(M4:M12)-M10-M4</f>
        <v>28450458.494100004</v>
      </c>
      <c r="N13" s="34">
        <f t="shared" si="12"/>
        <v>35316458.0141</v>
      </c>
      <c r="O13" s="34"/>
      <c r="P13" s="34"/>
      <c r="Q13" s="34"/>
    </row>
    <row r="14" spans="1:21" x14ac:dyDescent="0.3">
      <c r="A14" s="14" t="s">
        <v>101</v>
      </c>
      <c r="B14" s="33"/>
      <c r="C14" s="34"/>
      <c r="D14" s="30">
        <f t="shared" ref="D14:N14" si="13">((D13/C13)^(1/10))*100-100</f>
        <v>-0.10026275776591831</v>
      </c>
      <c r="E14" s="30">
        <f t="shared" si="13"/>
        <v>-0.22651880806381541</v>
      </c>
      <c r="F14" s="30">
        <f t="shared" si="13"/>
        <v>6.8578526591167588E-2</v>
      </c>
      <c r="G14" s="30">
        <f t="shared" si="13"/>
        <v>9.9999999999994316E-2</v>
      </c>
      <c r="H14" s="30">
        <f t="shared" si="13"/>
        <v>6.4469399288043405E-2</v>
      </c>
      <c r="I14" s="30">
        <f t="shared" si="13"/>
        <v>0.68101959410336121</v>
      </c>
      <c r="J14" s="30">
        <f t="shared" si="13"/>
        <v>0.5700960942933051</v>
      </c>
      <c r="K14" s="30">
        <f t="shared" si="13"/>
        <v>0.93849560093246964</v>
      </c>
      <c r="L14" s="30">
        <f t="shared" si="13"/>
        <v>0.79999999999999716</v>
      </c>
      <c r="M14" s="30">
        <f t="shared" si="13"/>
        <v>1.4999999999999858</v>
      </c>
      <c r="N14" s="30">
        <f t="shared" si="13"/>
        <v>2.1853853610894589</v>
      </c>
    </row>
    <row r="16" spans="1:21" x14ac:dyDescent="0.3">
      <c r="C16" s="31"/>
      <c r="D16" s="31"/>
      <c r="E16" s="31"/>
      <c r="F16" s="31"/>
      <c r="G16" s="31"/>
      <c r="H16" s="31"/>
      <c r="I16" s="31"/>
      <c r="J16" s="31"/>
      <c r="K16" s="31"/>
      <c r="L16" s="3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workbookViewId="0">
      <selection activeCell="D18" sqref="D18"/>
    </sheetView>
  </sheetViews>
  <sheetFormatPr defaultRowHeight="14.5" x14ac:dyDescent="0.35"/>
  <cols>
    <col min="2" max="2" width="13.453125" customWidth="1"/>
    <col min="3" max="3" width="15.54296875" customWidth="1"/>
    <col min="4" max="4" width="13.453125" customWidth="1"/>
    <col min="5" max="5" width="14.90625" customWidth="1"/>
    <col min="6" max="6" width="18.36328125" customWidth="1"/>
  </cols>
  <sheetData>
    <row r="1" spans="1:6" x14ac:dyDescent="0.35">
      <c r="A1" s="89" t="s">
        <v>191</v>
      </c>
    </row>
    <row r="2" spans="1:6" ht="17.25" customHeight="1" x14ac:dyDescent="0.35"/>
    <row r="3" spans="1:6" ht="17.25" customHeight="1" x14ac:dyDescent="0.45">
      <c r="A3" s="12" t="s">
        <v>190</v>
      </c>
      <c r="B3" s="13"/>
      <c r="C3" s="13"/>
      <c r="D3" s="13"/>
      <c r="E3" s="13"/>
      <c r="F3" s="13"/>
    </row>
    <row r="4" spans="1:6" x14ac:dyDescent="0.35">
      <c r="A4" s="11"/>
      <c r="B4" s="11"/>
      <c r="C4" s="11"/>
      <c r="D4" s="11"/>
      <c r="E4" s="11"/>
      <c r="F4" s="11"/>
    </row>
    <row r="5" spans="1:6" x14ac:dyDescent="0.35">
      <c r="A5" s="1"/>
      <c r="B5" s="110" t="s">
        <v>97</v>
      </c>
      <c r="C5" s="110"/>
      <c r="D5" s="110" t="s">
        <v>99</v>
      </c>
      <c r="E5" s="110"/>
      <c r="F5" s="110"/>
    </row>
    <row r="6" spans="1:6" ht="15" thickBot="1" x14ac:dyDescent="0.4">
      <c r="A6" s="6"/>
      <c r="B6" s="7" t="s">
        <v>98</v>
      </c>
      <c r="C6" s="7" t="s">
        <v>96</v>
      </c>
      <c r="D6" s="7" t="s">
        <v>98</v>
      </c>
      <c r="E6" s="7" t="s">
        <v>96</v>
      </c>
      <c r="F6" s="7" t="s">
        <v>140</v>
      </c>
    </row>
    <row r="7" spans="1:6" ht="15" thickTop="1" x14ac:dyDescent="0.35">
      <c r="A7" s="2">
        <v>1850</v>
      </c>
      <c r="B7" s="3">
        <f>'TOTAL AFRICA'!C22/1000000</f>
        <v>139.58160003030599</v>
      </c>
      <c r="C7" s="4"/>
      <c r="D7" s="3">
        <f>'TOTAL AFRICA'!C11/1000000</f>
        <v>106.48730286244211</v>
      </c>
      <c r="E7" s="5"/>
      <c r="F7" s="3">
        <f t="shared" ref="F7:F16" si="0">F8*((100-E8)/100)^10</f>
        <v>112.42781883175294</v>
      </c>
    </row>
    <row r="8" spans="1:6" x14ac:dyDescent="0.35">
      <c r="A8" s="2">
        <v>1860</v>
      </c>
      <c r="B8" s="3">
        <f>'TOTAL AFRICA'!D22/1000000</f>
        <v>139.76941547228077</v>
      </c>
      <c r="C8" s="3">
        <f>'TOTAL AFRICA'!D23</f>
        <v>1.3447461278005335E-2</v>
      </c>
      <c r="D8" s="3">
        <f>'TOTAL AFRICA'!D11/1000000</f>
        <v>110.09892709411422</v>
      </c>
      <c r="E8" s="3">
        <f>'TOTAL AFRICA'!D12</f>
        <v>0.33409227590202306</v>
      </c>
      <c r="F8" s="3">
        <f t="shared" si="0"/>
        <v>116.25389698636067</v>
      </c>
    </row>
    <row r="9" spans="1:6" x14ac:dyDescent="0.35">
      <c r="A9" s="2">
        <v>1870</v>
      </c>
      <c r="B9" s="3">
        <f>'TOTAL AFRICA'!E22/1000000</f>
        <v>143.44449554444321</v>
      </c>
      <c r="C9" s="3">
        <f>'TOTAL AFRICA'!E23</f>
        <v>0.25987847346019066</v>
      </c>
      <c r="D9" s="3">
        <f>'TOTAL AFRICA'!E11/1000000</f>
        <v>114.42407125123829</v>
      </c>
      <c r="E9" s="3">
        <f>'TOTAL AFRICA'!E12</f>
        <v>0.38606502848736568</v>
      </c>
      <c r="F9" s="3">
        <f t="shared" si="0"/>
        <v>120.83884334493106</v>
      </c>
    </row>
    <row r="10" spans="1:6" x14ac:dyDescent="0.35">
      <c r="A10" s="2">
        <v>1880</v>
      </c>
      <c r="B10" s="3">
        <f>'TOTAL AFRICA'!F22/1000000</f>
        <v>145.70598096138335</v>
      </c>
      <c r="C10" s="3">
        <f>'TOTAL AFRICA'!F23</f>
        <v>0.15654833367470644</v>
      </c>
      <c r="D10" s="3">
        <f>'TOTAL AFRICA'!F11/1000000</f>
        <v>120.27649742060926</v>
      </c>
      <c r="E10" s="3">
        <f>'TOTAL AFRICA'!F12</f>
        <v>0.5000638428888351</v>
      </c>
      <c r="F10" s="3">
        <f t="shared" si="0"/>
        <v>127.05113196019553</v>
      </c>
    </row>
    <row r="11" spans="1:6" x14ac:dyDescent="0.35">
      <c r="A11" s="2">
        <v>1890</v>
      </c>
      <c r="B11" s="3">
        <f>'TOTAL AFRICA'!G22/1000000</f>
        <v>148.19487468121864</v>
      </c>
      <c r="C11" s="3">
        <f>'TOTAL AFRICA'!G23</f>
        <v>0.16951718090361112</v>
      </c>
      <c r="D11" s="3">
        <f>'TOTAL AFRICA'!G11/1000000</f>
        <v>127.2188961322978</v>
      </c>
      <c r="E11" s="3">
        <f>'TOTAL AFRICA'!G12</f>
        <v>0.56273701850015811</v>
      </c>
      <c r="F11" s="3">
        <f t="shared" si="0"/>
        <v>134.42712815975622</v>
      </c>
    </row>
    <row r="12" spans="1:6" x14ac:dyDescent="0.35">
      <c r="A12" s="2">
        <v>1900</v>
      </c>
      <c r="B12" s="3">
        <f>'TOTAL AFRICA'!H22/1000000</f>
        <v>151.18650730695941</v>
      </c>
      <c r="C12" s="3">
        <f>'TOTAL AFRICA'!H23</f>
        <v>0.20006079418874378</v>
      </c>
      <c r="D12" s="3">
        <f>'TOTAL AFRICA'!H11/1000000</f>
        <v>130.21492806165713</v>
      </c>
      <c r="E12" s="3">
        <f>'TOTAL AFRICA'!H12</f>
        <v>0.23304296078050868</v>
      </c>
      <c r="F12" s="3">
        <f t="shared" si="0"/>
        <v>137.60038823878364</v>
      </c>
    </row>
    <row r="13" spans="1:6" x14ac:dyDescent="0.35">
      <c r="A13" s="2">
        <v>1910</v>
      </c>
      <c r="B13" s="3">
        <f>'TOTAL AFRICA'!I22/1000000</f>
        <v>157.78501939583111</v>
      </c>
      <c r="C13" s="3">
        <f>'TOTAL AFRICA'!I23</f>
        <v>0.42810624186195412</v>
      </c>
      <c r="D13" s="3">
        <f>'TOTAL AFRICA'!I11/1000000</f>
        <v>136.26788353868363</v>
      </c>
      <c r="E13" s="3">
        <f>'TOTAL AFRICA'!I12</f>
        <v>0.45539681597557546</v>
      </c>
      <c r="F13" s="3">
        <f t="shared" si="0"/>
        <v>144.02651831904348</v>
      </c>
    </row>
    <row r="14" spans="1:6" x14ac:dyDescent="0.35">
      <c r="A14" s="2">
        <v>1920</v>
      </c>
      <c r="B14" s="3">
        <f>'TOTAL AFRICA'!J22/1000000</f>
        <v>163.03130015802327</v>
      </c>
      <c r="C14" s="3">
        <f>'TOTAL AFRICA'!J23</f>
        <v>0.32762289544683654</v>
      </c>
      <c r="D14" s="3">
        <f>'TOTAL AFRICA'!J11/1000000</f>
        <v>142.88501229918546</v>
      </c>
      <c r="E14" s="3">
        <f>'TOTAL AFRICA'!J12</f>
        <v>0.47530115680787333</v>
      </c>
      <c r="F14" s="3">
        <f t="shared" si="0"/>
        <v>151.05452556478122</v>
      </c>
    </row>
    <row r="15" spans="1:6" x14ac:dyDescent="0.35">
      <c r="A15" s="2">
        <v>1930</v>
      </c>
      <c r="B15" s="3">
        <f>'TOTAL AFRICA'!K22/1000000</f>
        <v>179.97401251970487</v>
      </c>
      <c r="C15" s="3">
        <f>'TOTAL AFRICA'!K23</f>
        <v>0.99360638892625275</v>
      </c>
      <c r="D15" s="3">
        <f>'TOTAL AFRICA'!K11/1000000</f>
        <v>164.02413755132821</v>
      </c>
      <c r="E15" s="3">
        <f>'TOTAL AFRICA'!K12</f>
        <v>1.3892962587817408</v>
      </c>
      <c r="F15" s="3">
        <f t="shared" si="0"/>
        <v>173.7373365586682</v>
      </c>
    </row>
    <row r="16" spans="1:6" x14ac:dyDescent="0.35">
      <c r="A16" s="2">
        <v>1940</v>
      </c>
      <c r="B16" s="3">
        <f>'TOTAL AFRICA'!L22/1000000</f>
        <v>194.73940357143778</v>
      </c>
      <c r="C16" s="3">
        <f>'TOTAL AFRICA'!L23</f>
        <v>0.79161490550046665</v>
      </c>
      <c r="D16" s="3">
        <f>'TOTAL AFRICA'!L11/1000000</f>
        <v>188.2562931650684</v>
      </c>
      <c r="E16" s="3">
        <f>'TOTAL AFRICA'!L12</f>
        <v>1.387443878789469</v>
      </c>
      <c r="F16" s="3">
        <f t="shared" si="0"/>
        <v>199.78873500304391</v>
      </c>
    </row>
    <row r="17" spans="1:6" x14ac:dyDescent="0.35">
      <c r="A17" s="2">
        <v>1950</v>
      </c>
      <c r="B17" s="3">
        <f>'TOTAL AFRICA'!M22/1000000</f>
        <v>220.26347200000001</v>
      </c>
      <c r="C17" s="3">
        <f>'TOTAL AFRICA'!M23</f>
        <v>1.2392372613093272</v>
      </c>
      <c r="D17" s="3">
        <f>'TOTAL AFRICA'!M11/1000000</f>
        <v>225.40086449410001</v>
      </c>
      <c r="E17" s="3">
        <f>'TOTAL AFRICA'!M12</f>
        <v>1.8170728816766228</v>
      </c>
      <c r="F17" s="3">
        <v>240</v>
      </c>
    </row>
    <row r="18" spans="1:6" ht="15" thickBot="1" x14ac:dyDescent="0.4">
      <c r="A18" s="8">
        <v>1960</v>
      </c>
      <c r="B18" s="9">
        <f>'TOTAL AFRICA'!N22/1000000</f>
        <v>277.93462699999998</v>
      </c>
      <c r="C18" s="9">
        <f>'TOTAL AFRICA'!N23</f>
        <v>2.3528683003527959</v>
      </c>
      <c r="D18" s="9">
        <f>'TOTAL AFRICA'!N11/1000000</f>
        <v>281.21086601410002</v>
      </c>
      <c r="E18" s="9">
        <f>'TOTAL AFRICA'!N12</f>
        <v>2.2368951961306891</v>
      </c>
      <c r="F18" s="10"/>
    </row>
  </sheetData>
  <mergeCells count="2">
    <mergeCell ref="B5:C5"/>
    <mergeCell ref="D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S62"/>
  <sheetViews>
    <sheetView workbookViewId="0">
      <pane xSplit="1" ySplit="3" topLeftCell="CN4" activePane="bottomRight" state="frozen"/>
      <selection pane="topRight" activeCell="B1" sqref="B1"/>
      <selection pane="bottomLeft" activeCell="A4" sqref="A4"/>
      <selection pane="bottomRight" activeCell="CS2" sqref="CS2"/>
    </sheetView>
  </sheetViews>
  <sheetFormatPr defaultColWidth="9.08984375" defaultRowHeight="13" x14ac:dyDescent="0.3"/>
  <cols>
    <col min="1" max="1" width="24.6328125" style="15" customWidth="1"/>
    <col min="2" max="175" width="7.81640625" style="94" customWidth="1"/>
    <col min="176" max="16384" width="9.08984375" style="15"/>
  </cols>
  <sheetData>
    <row r="1" spans="1:175" x14ac:dyDescent="0.3">
      <c r="A1" s="2" t="s">
        <v>186</v>
      </c>
      <c r="B1" s="93">
        <v>1850</v>
      </c>
      <c r="C1" s="93">
        <v>1851</v>
      </c>
      <c r="D1" s="93">
        <v>1852</v>
      </c>
      <c r="E1" s="93">
        <v>1853</v>
      </c>
      <c r="F1" s="93">
        <v>1854</v>
      </c>
      <c r="G1" s="93">
        <v>1855</v>
      </c>
      <c r="H1" s="93">
        <v>1856</v>
      </c>
      <c r="I1" s="93">
        <v>1857</v>
      </c>
      <c r="J1" s="93">
        <v>1858</v>
      </c>
      <c r="K1" s="93">
        <v>1859</v>
      </c>
      <c r="L1" s="93">
        <v>1860</v>
      </c>
      <c r="M1" s="93">
        <v>1861</v>
      </c>
      <c r="N1" s="93">
        <v>1862</v>
      </c>
      <c r="O1" s="93">
        <v>1863</v>
      </c>
      <c r="P1" s="93">
        <v>1864</v>
      </c>
      <c r="Q1" s="93">
        <v>1865</v>
      </c>
      <c r="R1" s="93">
        <v>1866</v>
      </c>
      <c r="S1" s="93">
        <v>1867</v>
      </c>
      <c r="T1" s="93">
        <v>1868</v>
      </c>
      <c r="U1" s="93">
        <v>1869</v>
      </c>
      <c r="V1" s="93">
        <v>1870</v>
      </c>
      <c r="W1" s="93">
        <v>1871</v>
      </c>
      <c r="X1" s="93">
        <v>1872</v>
      </c>
      <c r="Y1" s="93">
        <v>1873</v>
      </c>
      <c r="Z1" s="93">
        <v>1874</v>
      </c>
      <c r="AA1" s="93">
        <v>1875</v>
      </c>
      <c r="AB1" s="93">
        <v>1876</v>
      </c>
      <c r="AC1" s="93">
        <v>1877</v>
      </c>
      <c r="AD1" s="93">
        <v>1878</v>
      </c>
      <c r="AE1" s="93">
        <v>1879</v>
      </c>
      <c r="AF1" s="93">
        <v>1880</v>
      </c>
      <c r="AG1" s="93">
        <v>1881</v>
      </c>
      <c r="AH1" s="93">
        <v>1882</v>
      </c>
      <c r="AI1" s="93">
        <v>1883</v>
      </c>
      <c r="AJ1" s="93">
        <v>1884</v>
      </c>
      <c r="AK1" s="93">
        <v>1885</v>
      </c>
      <c r="AL1" s="93">
        <v>1886</v>
      </c>
      <c r="AM1" s="93">
        <v>1887</v>
      </c>
      <c r="AN1" s="93">
        <v>1888</v>
      </c>
      <c r="AO1" s="93">
        <v>1889</v>
      </c>
      <c r="AP1" s="93">
        <v>1890</v>
      </c>
      <c r="AQ1" s="93">
        <v>1891</v>
      </c>
      <c r="AR1" s="93">
        <v>1892</v>
      </c>
      <c r="AS1" s="93">
        <v>1893</v>
      </c>
      <c r="AT1" s="93">
        <v>1894</v>
      </c>
      <c r="AU1" s="93">
        <v>1895</v>
      </c>
      <c r="AV1" s="93">
        <v>1896</v>
      </c>
      <c r="AW1" s="93">
        <v>1897</v>
      </c>
      <c r="AX1" s="93">
        <v>1898</v>
      </c>
      <c r="AY1" s="93">
        <v>1899</v>
      </c>
      <c r="AZ1" s="93">
        <v>1900</v>
      </c>
      <c r="BA1" s="93">
        <v>1901</v>
      </c>
      <c r="BB1" s="93">
        <v>1902</v>
      </c>
      <c r="BC1" s="93">
        <v>1903</v>
      </c>
      <c r="BD1" s="93">
        <v>1904</v>
      </c>
      <c r="BE1" s="93">
        <v>1905</v>
      </c>
      <c r="BF1" s="93">
        <v>1906</v>
      </c>
      <c r="BG1" s="93">
        <v>1907</v>
      </c>
      <c r="BH1" s="93">
        <v>1908</v>
      </c>
      <c r="BI1" s="93">
        <v>1909</v>
      </c>
      <c r="BJ1" s="93">
        <v>1910</v>
      </c>
      <c r="BK1" s="93">
        <v>1911</v>
      </c>
      <c r="BL1" s="93">
        <v>1912</v>
      </c>
      <c r="BM1" s="93">
        <v>1913</v>
      </c>
      <c r="BN1" s="93">
        <v>1914</v>
      </c>
      <c r="BO1" s="93">
        <v>1915</v>
      </c>
      <c r="BP1" s="93">
        <v>1916</v>
      </c>
      <c r="BQ1" s="93">
        <v>1917</v>
      </c>
      <c r="BR1" s="93">
        <v>1918</v>
      </c>
      <c r="BS1" s="93">
        <v>1919</v>
      </c>
      <c r="BT1" s="93">
        <v>1920</v>
      </c>
      <c r="BU1" s="93">
        <v>1921</v>
      </c>
      <c r="BV1" s="93">
        <v>1922</v>
      </c>
      <c r="BW1" s="93">
        <v>1923</v>
      </c>
      <c r="BX1" s="93">
        <v>1924</v>
      </c>
      <c r="BY1" s="93">
        <v>1925</v>
      </c>
      <c r="BZ1" s="93">
        <v>1926</v>
      </c>
      <c r="CA1" s="93">
        <v>1927</v>
      </c>
      <c r="CB1" s="93">
        <v>1928</v>
      </c>
      <c r="CC1" s="93">
        <v>1929</v>
      </c>
      <c r="CD1" s="93">
        <v>1930</v>
      </c>
      <c r="CE1" s="93">
        <v>1931</v>
      </c>
      <c r="CF1" s="93">
        <v>1932</v>
      </c>
      <c r="CG1" s="93">
        <v>1933</v>
      </c>
      <c r="CH1" s="93">
        <v>1934</v>
      </c>
      <c r="CI1" s="93">
        <v>1935</v>
      </c>
      <c r="CJ1" s="93">
        <v>1936</v>
      </c>
      <c r="CK1" s="93">
        <v>1937</v>
      </c>
      <c r="CL1" s="93">
        <v>1938</v>
      </c>
      <c r="CM1" s="93">
        <v>1939</v>
      </c>
      <c r="CN1" s="93">
        <v>1940</v>
      </c>
      <c r="CO1" s="93">
        <v>1941</v>
      </c>
      <c r="CP1" s="93">
        <v>1942</v>
      </c>
      <c r="CQ1" s="93">
        <v>1943</v>
      </c>
      <c r="CR1" s="93">
        <v>1944</v>
      </c>
      <c r="CS1" s="93">
        <v>1945</v>
      </c>
      <c r="CT1" s="93">
        <v>1946</v>
      </c>
      <c r="CU1" s="93">
        <v>1947</v>
      </c>
      <c r="CV1" s="93">
        <v>1948</v>
      </c>
      <c r="CW1" s="93">
        <v>1949</v>
      </c>
      <c r="CX1" s="93">
        <v>1950</v>
      </c>
      <c r="CY1" s="93">
        <v>1951</v>
      </c>
      <c r="CZ1" s="93">
        <v>1952</v>
      </c>
      <c r="DA1" s="93">
        <v>1953</v>
      </c>
      <c r="DB1" s="93">
        <v>1954</v>
      </c>
      <c r="DC1" s="93">
        <v>1955</v>
      </c>
      <c r="DD1" s="93">
        <v>1956</v>
      </c>
      <c r="DE1" s="93">
        <v>1957</v>
      </c>
      <c r="DF1" s="93">
        <v>1958</v>
      </c>
      <c r="DG1" s="93">
        <v>1959</v>
      </c>
      <c r="DH1" s="93">
        <v>1960</v>
      </c>
      <c r="DI1" s="93">
        <v>1961</v>
      </c>
      <c r="DJ1" s="93">
        <v>1962</v>
      </c>
      <c r="DK1" s="93">
        <v>1963</v>
      </c>
      <c r="DL1" s="93">
        <v>1964</v>
      </c>
      <c r="DM1" s="93">
        <v>1965</v>
      </c>
      <c r="DN1" s="93">
        <v>1966</v>
      </c>
      <c r="DO1" s="93">
        <v>1967</v>
      </c>
      <c r="DP1" s="93">
        <v>1968</v>
      </c>
      <c r="DQ1" s="93">
        <v>1969</v>
      </c>
      <c r="DR1" s="93">
        <v>1970</v>
      </c>
      <c r="DS1" s="93">
        <v>1971</v>
      </c>
      <c r="DT1" s="93">
        <v>1972</v>
      </c>
      <c r="DU1" s="93">
        <v>1973</v>
      </c>
      <c r="DV1" s="93">
        <v>1974</v>
      </c>
      <c r="DW1" s="93">
        <v>1975</v>
      </c>
      <c r="DX1" s="93">
        <v>1976</v>
      </c>
      <c r="DY1" s="93">
        <v>1977</v>
      </c>
      <c r="DZ1" s="93">
        <v>1978</v>
      </c>
      <c r="EA1" s="93">
        <v>1979</v>
      </c>
      <c r="EB1" s="93">
        <v>1980</v>
      </c>
      <c r="EC1" s="93">
        <v>1981</v>
      </c>
      <c r="ED1" s="93">
        <v>1982</v>
      </c>
      <c r="EE1" s="93">
        <v>1983</v>
      </c>
      <c r="EF1" s="93">
        <v>1984</v>
      </c>
      <c r="EG1" s="93">
        <v>1985</v>
      </c>
      <c r="EH1" s="93">
        <v>1986</v>
      </c>
      <c r="EI1" s="93">
        <v>1987</v>
      </c>
      <c r="EJ1" s="93">
        <v>1988</v>
      </c>
      <c r="EK1" s="93">
        <v>1989</v>
      </c>
      <c r="EL1" s="93">
        <v>1990</v>
      </c>
      <c r="EM1" s="93">
        <v>1991</v>
      </c>
      <c r="EN1" s="93">
        <v>1992</v>
      </c>
      <c r="EO1" s="93">
        <v>1993</v>
      </c>
      <c r="EP1" s="93">
        <v>1994</v>
      </c>
      <c r="EQ1" s="93">
        <v>1995</v>
      </c>
      <c r="ER1" s="93">
        <v>1996</v>
      </c>
      <c r="ES1" s="93">
        <v>1997</v>
      </c>
      <c r="ET1" s="93">
        <v>1998</v>
      </c>
      <c r="EU1" s="93">
        <v>1999</v>
      </c>
      <c r="EV1" s="93">
        <v>2000</v>
      </c>
      <c r="EW1" s="93">
        <v>2001</v>
      </c>
      <c r="EX1" s="93">
        <v>2002</v>
      </c>
      <c r="EY1" s="93">
        <v>2003</v>
      </c>
      <c r="EZ1" s="93">
        <v>2004</v>
      </c>
      <c r="FA1" s="93">
        <v>2005</v>
      </c>
      <c r="FB1" s="93">
        <v>2006</v>
      </c>
      <c r="FC1" s="93">
        <v>2007</v>
      </c>
      <c r="FD1" s="93">
        <v>2008</v>
      </c>
      <c r="FE1" s="93">
        <v>2009</v>
      </c>
      <c r="FF1" s="93">
        <v>2010</v>
      </c>
      <c r="FG1" s="93">
        <v>2011</v>
      </c>
      <c r="FH1" s="93">
        <v>2012</v>
      </c>
      <c r="FI1" s="93">
        <v>2013</v>
      </c>
      <c r="FJ1" s="93">
        <v>2014</v>
      </c>
      <c r="FK1" s="93">
        <v>2015</v>
      </c>
      <c r="FL1" s="93">
        <v>2016</v>
      </c>
      <c r="FM1" s="93">
        <v>2017</v>
      </c>
      <c r="FN1" s="93">
        <v>2018</v>
      </c>
      <c r="FO1" s="93">
        <v>2019</v>
      </c>
      <c r="FP1" s="93">
        <v>2020</v>
      </c>
      <c r="FQ1" s="93">
        <v>2021</v>
      </c>
      <c r="FR1" s="93">
        <v>2022</v>
      </c>
      <c r="FS1" s="93">
        <v>2023</v>
      </c>
    </row>
    <row r="2" spans="1:175" ht="14" x14ac:dyDescent="0.3">
      <c r="A2" s="88" t="s">
        <v>198</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row>
    <row r="3" spans="1:175" ht="14" x14ac:dyDescent="0.3">
      <c r="A3" s="88" t="s">
        <v>201</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row>
    <row r="4" spans="1:175" x14ac:dyDescent="0.3">
      <c r="A4" s="2" t="s">
        <v>181</v>
      </c>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row>
    <row r="5" spans="1:175" x14ac:dyDescent="0.3">
      <c r="A5" s="15" t="s">
        <v>83</v>
      </c>
      <c r="B5" s="96">
        <v>2812336.7117463788</v>
      </c>
      <c r="C5" s="96">
        <v>2840744.1532791709</v>
      </c>
      <c r="D5" s="96">
        <v>2869438.5386658292</v>
      </c>
      <c r="E5" s="96">
        <v>2898422.7663291208</v>
      </c>
      <c r="F5" s="96">
        <v>2927699.763968809</v>
      </c>
      <c r="G5" s="96">
        <v>2957272.4888573829</v>
      </c>
      <c r="H5" s="96">
        <v>2987143.9281387716</v>
      </c>
      <c r="I5" s="96">
        <v>3017317.0991300722</v>
      </c>
      <c r="J5" s="96">
        <v>3047795.0496263355</v>
      </c>
      <c r="K5" s="96">
        <v>3078580.8582084198</v>
      </c>
      <c r="L5" s="96">
        <v>3109677.6345539624</v>
      </c>
      <c r="M5" s="96">
        <v>3141088.5197514761</v>
      </c>
      <c r="N5" s="96">
        <v>3172816.6866176515</v>
      </c>
      <c r="O5" s="96">
        <v>3204865.3400178291</v>
      </c>
      <c r="P5" s="96">
        <v>3237237.717189725</v>
      </c>
      <c r="Q5" s="96">
        <v>3269937.088070428</v>
      </c>
      <c r="R5" s="96">
        <v>3302966.7556266938</v>
      </c>
      <c r="S5" s="96">
        <v>3336330.0561885792</v>
      </c>
      <c r="T5" s="96">
        <v>3370030.3597864425</v>
      </c>
      <c r="U5" s="96">
        <v>3404071.0704913549</v>
      </c>
      <c r="V5" s="96">
        <v>3438455.6267589452</v>
      </c>
      <c r="W5" s="96">
        <v>3473187.5017767125</v>
      </c>
      <c r="X5" s="96">
        <v>3508270.2038148614</v>
      </c>
      <c r="Y5" s="96">
        <v>3543707.2765806685</v>
      </c>
      <c r="Z5" s="96">
        <v>3579502.2995764329</v>
      </c>
      <c r="AA5" s="96">
        <v>3615658.8884610436</v>
      </c>
      <c r="AB5" s="96">
        <v>3652180.6954151965</v>
      </c>
      <c r="AC5" s="96">
        <v>3689071.4095102996</v>
      </c>
      <c r="AD5" s="96">
        <v>3726334.7570811105</v>
      </c>
      <c r="AE5" s="96">
        <v>3763974.502102132</v>
      </c>
      <c r="AF5" s="96">
        <v>3801994.4465678153</v>
      </c>
      <c r="AG5" s="96">
        <v>3840398.4308765805</v>
      </c>
      <c r="AH5" s="96">
        <v>3879190.3342187675</v>
      </c>
      <c r="AI5" s="96">
        <v>3918374.0749684521</v>
      </c>
      <c r="AJ5" s="96">
        <v>3957953.6110792439</v>
      </c>
      <c r="AK5" s="96">
        <v>3997932.9404840837</v>
      </c>
      <c r="AL5" s="96">
        <v>4038316.1014990741</v>
      </c>
      <c r="AM5" s="96">
        <v>4079107.173231388</v>
      </c>
      <c r="AN5" s="96">
        <v>4120310.2759913001</v>
      </c>
      <c r="AO5" s="96">
        <v>4161929.5717083835</v>
      </c>
      <c r="AP5" s="96">
        <v>4203969.2643518951</v>
      </c>
      <c r="AQ5" s="96">
        <v>4244956.0443311529</v>
      </c>
      <c r="AR5" s="96">
        <v>4286342.4266926907</v>
      </c>
      <c r="AS5" s="96">
        <v>4328132.3073772006</v>
      </c>
      <c r="AT5" s="96">
        <v>4370329.6203090148</v>
      </c>
      <c r="AU5" s="96">
        <v>4412938.3377664331</v>
      </c>
      <c r="AV5" s="96">
        <v>4455962.4707556516</v>
      </c>
      <c r="AW5" s="96">
        <v>4499406.0693883477</v>
      </c>
      <c r="AX5" s="96">
        <v>4543273.223262934</v>
      </c>
      <c r="AY5" s="96">
        <v>4587568.0618495429</v>
      </c>
      <c r="AZ5" s="96">
        <v>4632294.7548787519</v>
      </c>
      <c r="BA5" s="96">
        <v>4707748.0823847977</v>
      </c>
      <c r="BB5" s="96">
        <v>4784430.4345822753</v>
      </c>
      <c r="BC5" s="96">
        <v>4862361.8304914469</v>
      </c>
      <c r="BD5" s="96">
        <v>4941562.6152132247</v>
      </c>
      <c r="BE5" s="96">
        <v>5022053.4652405512</v>
      </c>
      <c r="BF5" s="96">
        <v>5103855.3938562945</v>
      </c>
      <c r="BG5" s="96">
        <v>5186989.7566190585</v>
      </c>
      <c r="BH5" s="96">
        <v>5271478.2569383634</v>
      </c>
      <c r="BI5" s="96">
        <v>5357342.9517406235</v>
      </c>
      <c r="BJ5" s="96">
        <v>5444606.2572274124</v>
      </c>
      <c r="BK5" s="96">
        <v>5472136.9189237393</v>
      </c>
      <c r="BL5" s="96">
        <v>5499806.7894622916</v>
      </c>
      <c r="BM5" s="96">
        <v>5527616.572752839</v>
      </c>
      <c r="BN5" s="96">
        <v>5555566.9762644721</v>
      </c>
      <c r="BO5" s="96">
        <v>5583658.7110436028</v>
      </c>
      <c r="BP5" s="96">
        <v>5611892.4917320469</v>
      </c>
      <c r="BQ5" s="96">
        <v>5640269.0365852127</v>
      </c>
      <c r="BR5" s="96">
        <v>5668789.0674903616</v>
      </c>
      <c r="BS5" s="96">
        <v>5697453.3099849867</v>
      </c>
      <c r="BT5" s="96">
        <v>5726262.4932752615</v>
      </c>
      <c r="BU5" s="96">
        <v>5789698.6146843424</v>
      </c>
      <c r="BV5" s="96">
        <v>5853837.4879327165</v>
      </c>
      <c r="BW5" s="96">
        <v>5918686.8981771162</v>
      </c>
      <c r="BX5" s="96">
        <v>5984254.7168190358</v>
      </c>
      <c r="BY5" s="96">
        <v>6050548.9024601597</v>
      </c>
      <c r="BZ5" s="96">
        <v>6117577.5018683756</v>
      </c>
      <c r="CA5" s="96">
        <v>6185348.6509544905</v>
      </c>
      <c r="CB5" s="96">
        <v>6253870.5757597592</v>
      </c>
      <c r="CC5" s="96">
        <v>6323151.5934543675</v>
      </c>
      <c r="CD5" s="96">
        <v>6393200.1133469678</v>
      </c>
      <c r="CE5" s="96">
        <v>6506272.7714944612</v>
      </c>
      <c r="CF5" s="96">
        <v>6621345.2772603398</v>
      </c>
      <c r="CG5" s="96">
        <v>6738453.0007381551</v>
      </c>
      <c r="CH5" s="96">
        <v>6857631.9375908803</v>
      </c>
      <c r="CI5" s="96">
        <v>6978918.7201149771</v>
      </c>
      <c r="CJ5" s="96">
        <v>7102350.6285001477</v>
      </c>
      <c r="CK5" s="96">
        <v>7227965.6022882275</v>
      </c>
      <c r="CL5" s="96">
        <v>7355802.2520347517</v>
      </c>
      <c r="CM5" s="96">
        <v>7485899.8711767634</v>
      </c>
      <c r="CN5" s="96">
        <v>7618298.4481105143</v>
      </c>
      <c r="CO5" s="96">
        <v>7740763.9996808181</v>
      </c>
      <c r="CP5" s="96">
        <v>7865198.2075624447</v>
      </c>
      <c r="CQ5" s="96">
        <v>7991632.718268415</v>
      </c>
      <c r="CR5" s="96">
        <v>8120099.6870352738</v>
      </c>
      <c r="CS5" s="96">
        <v>8250631.7860009251</v>
      </c>
      <c r="CT5" s="96">
        <v>8383262.2125139069</v>
      </c>
      <c r="CU5" s="96">
        <v>8518024.6975762546</v>
      </c>
      <c r="CV5" s="96">
        <v>8654953.5144220795</v>
      </c>
      <c r="CW5" s="96">
        <v>8794083.487234043</v>
      </c>
      <c r="CX5" s="96">
        <v>8935449.9999999646</v>
      </c>
      <c r="CY5" s="97">
        <v>9159290</v>
      </c>
      <c r="CZ5" s="97">
        <v>9394879</v>
      </c>
      <c r="DA5" s="97">
        <v>9639567</v>
      </c>
      <c r="DB5" s="97">
        <v>9893315</v>
      </c>
      <c r="DC5" s="97">
        <v>10158129</v>
      </c>
      <c r="DD5" s="97">
        <v>10434024</v>
      </c>
      <c r="DE5" s="97">
        <v>10720548</v>
      </c>
      <c r="DF5" s="97">
        <v>11013743</v>
      </c>
      <c r="DG5" s="97">
        <v>11317007</v>
      </c>
      <c r="DH5" s="97">
        <v>11624933</v>
      </c>
      <c r="DI5" s="97">
        <v>11931085</v>
      </c>
      <c r="DJ5" s="97">
        <v>12253092</v>
      </c>
      <c r="DK5" s="97">
        <v>12577502</v>
      </c>
      <c r="DL5" s="97">
        <v>12898886</v>
      </c>
      <c r="DM5" s="97">
        <v>13239171</v>
      </c>
      <c r="DN5" s="97">
        <v>13597065</v>
      </c>
      <c r="DO5" s="97">
        <v>13968175</v>
      </c>
      <c r="DP5" s="97">
        <v>14347899</v>
      </c>
      <c r="DQ5" s="97">
        <v>14734255</v>
      </c>
      <c r="DR5" s="97">
        <v>15129449</v>
      </c>
      <c r="DS5" s="97">
        <v>15527225</v>
      </c>
      <c r="DT5" s="97">
        <v>15924692</v>
      </c>
      <c r="DU5" s="97">
        <v>16326269</v>
      </c>
      <c r="DV5" s="97">
        <v>16733842</v>
      </c>
      <c r="DW5" s="97">
        <v>17150786</v>
      </c>
      <c r="DX5" s="97">
        <v>17574182</v>
      </c>
      <c r="DY5" s="97">
        <v>18014756</v>
      </c>
      <c r="DZ5" s="97">
        <v>18477385</v>
      </c>
      <c r="EA5" s="97">
        <v>18955589</v>
      </c>
      <c r="EB5" s="97">
        <v>19459943</v>
      </c>
      <c r="EC5" s="97">
        <v>19985401</v>
      </c>
      <c r="ED5" s="97">
        <v>20520318</v>
      </c>
      <c r="EE5" s="97">
        <v>21060696</v>
      </c>
      <c r="EF5" s="97">
        <v>21593778</v>
      </c>
      <c r="EG5" s="97">
        <v>22113953</v>
      </c>
      <c r="EH5" s="97">
        <v>22600803</v>
      </c>
      <c r="EI5" s="97">
        <v>23054392</v>
      </c>
      <c r="EJ5" s="97">
        <v>23500524</v>
      </c>
      <c r="EK5" s="97">
        <v>23939414</v>
      </c>
      <c r="EL5" s="97">
        <v>24375551</v>
      </c>
      <c r="EM5" s="97">
        <v>24799014</v>
      </c>
      <c r="EN5" s="97">
        <v>25212468</v>
      </c>
      <c r="EO5" s="97">
        <v>25614586</v>
      </c>
      <c r="EP5" s="97">
        <v>26000822</v>
      </c>
      <c r="EQ5" s="97">
        <v>26399429</v>
      </c>
      <c r="ER5" s="97">
        <v>26808107</v>
      </c>
      <c r="ES5" s="97">
        <v>27213337</v>
      </c>
      <c r="ET5" s="97">
        <v>27621648</v>
      </c>
      <c r="EU5" s="97">
        <v>28027179</v>
      </c>
      <c r="EV5" s="97">
        <v>28423435</v>
      </c>
      <c r="EW5" s="97">
        <v>28814643</v>
      </c>
      <c r="EX5" s="97">
        <v>29198142</v>
      </c>
      <c r="EY5" s="97">
        <v>29571415</v>
      </c>
      <c r="EZ5" s="97">
        <v>29953018</v>
      </c>
      <c r="FA5" s="97">
        <v>30358144</v>
      </c>
      <c r="FB5" s="97">
        <v>30771178</v>
      </c>
      <c r="FC5" s="97">
        <v>31186468</v>
      </c>
      <c r="FD5" s="97">
        <v>31606767</v>
      </c>
      <c r="FE5" s="97">
        <v>32030778</v>
      </c>
      <c r="FF5" s="97">
        <v>32467016</v>
      </c>
      <c r="FG5" s="97">
        <v>32912588.000000004</v>
      </c>
      <c r="FH5" s="97">
        <v>33355241</v>
      </c>
      <c r="FI5" s="97">
        <v>33787571</v>
      </c>
      <c r="FJ5" s="97">
        <v>34204780</v>
      </c>
      <c r="FK5" s="97">
        <v>34607588</v>
      </c>
      <c r="FL5" s="97">
        <v>35023457</v>
      </c>
      <c r="FM5" s="97">
        <v>35446392</v>
      </c>
      <c r="FN5" s="97">
        <v>35839760</v>
      </c>
      <c r="FO5" s="97">
        <v>36210898</v>
      </c>
      <c r="FP5" s="97">
        <v>36584208</v>
      </c>
      <c r="FQ5" s="96">
        <v>36954442</v>
      </c>
      <c r="FR5" s="96">
        <v>37329064</v>
      </c>
      <c r="FS5" s="96">
        <v>37712505</v>
      </c>
    </row>
    <row r="6" spans="1:175" x14ac:dyDescent="0.3">
      <c r="A6" s="15" t="s">
        <v>203</v>
      </c>
      <c r="B6" s="96">
        <v>4079.0205064359388</v>
      </c>
      <c r="C6" s="96">
        <v>4120.2227337736758</v>
      </c>
      <c r="D6" s="96">
        <v>4161.8411452259361</v>
      </c>
      <c r="E6" s="96">
        <v>4203.8799446726625</v>
      </c>
      <c r="F6" s="96">
        <v>4246.3433784572353</v>
      </c>
      <c r="G6" s="96">
        <v>4289.2357358153895</v>
      </c>
      <c r="H6" s="96">
        <v>4332.5613493084747</v>
      </c>
      <c r="I6" s="96">
        <v>4376.324595261086</v>
      </c>
      <c r="J6" s="96">
        <v>4420.5298942031177</v>
      </c>
      <c r="K6" s="96">
        <v>4465.1817113162806</v>
      </c>
      <c r="L6" s="96">
        <v>4510.2845568851308</v>
      </c>
      <c r="M6" s="96">
        <v>4555.8429867526575</v>
      </c>
      <c r="N6" s="96">
        <v>4601.8616027804628</v>
      </c>
      <c r="O6" s="96">
        <v>4648.3450533135992</v>
      </c>
      <c r="P6" s="96">
        <v>4695.2980336501005</v>
      </c>
      <c r="Q6" s="96">
        <v>4742.7252865152532</v>
      </c>
      <c r="R6" s="96">
        <v>4790.6316025406604</v>
      </c>
      <c r="S6" s="96">
        <v>4839.0218207481421</v>
      </c>
      <c r="T6" s="96">
        <v>4887.9008290385273</v>
      </c>
      <c r="U6" s="96">
        <v>4937.2735646853816</v>
      </c>
      <c r="V6" s="96">
        <v>4987.1450148337244</v>
      </c>
      <c r="W6" s="96">
        <v>5037.5202170037619</v>
      </c>
      <c r="X6" s="96">
        <v>5088.4042595997589</v>
      </c>
      <c r="Y6" s="96">
        <v>5139.8022824239979</v>
      </c>
      <c r="Z6" s="96">
        <v>5191.7194771959566</v>
      </c>
      <c r="AA6" s="96">
        <v>5244.161088076723</v>
      </c>
      <c r="AB6" s="96">
        <v>5297.1324121987091</v>
      </c>
      <c r="AC6" s="96">
        <v>5350.638800200717</v>
      </c>
      <c r="AD6" s="96">
        <v>5404.6856567683999</v>
      </c>
      <c r="AE6" s="96">
        <v>5459.2784411802013</v>
      </c>
      <c r="AF6" s="96">
        <v>5514.4226678587884</v>
      </c>
      <c r="AG6" s="96">
        <v>5570.12390692807</v>
      </c>
      <c r="AH6" s="96">
        <v>5626.3877847758285</v>
      </c>
      <c r="AI6" s="96">
        <v>5683.2199846220501</v>
      </c>
      <c r="AJ6" s="96">
        <v>5740.6262470929796</v>
      </c>
      <c r="AK6" s="96">
        <v>5798.61237080099</v>
      </c>
      <c r="AL6" s="96">
        <v>5857.1842129302941</v>
      </c>
      <c r="AM6" s="96">
        <v>5916.3476898285799</v>
      </c>
      <c r="AN6" s="96">
        <v>5976.1087776046261</v>
      </c>
      <c r="AO6" s="96">
        <v>6036.4735127319464</v>
      </c>
      <c r="AP6" s="96">
        <v>6097.44799265853</v>
      </c>
      <c r="AQ6" s="96">
        <v>6156.8953253089485</v>
      </c>
      <c r="AR6" s="96">
        <v>6216.9222422975208</v>
      </c>
      <c r="AS6" s="96">
        <v>6277.5343943067928</v>
      </c>
      <c r="AT6" s="96">
        <v>6338.7374871108832</v>
      </c>
      <c r="AU6" s="96">
        <v>6400.5372821126057</v>
      </c>
      <c r="AV6" s="96">
        <v>6462.9395968858153</v>
      </c>
      <c r="AW6" s="96">
        <v>6525.9503057230577</v>
      </c>
      <c r="AX6" s="96">
        <v>6589.5753401885449</v>
      </c>
      <c r="AY6" s="96">
        <v>6653.8206896765341</v>
      </c>
      <c r="AZ6" s="96">
        <v>6718.6924019751359</v>
      </c>
      <c r="BA6" s="96">
        <v>6828.1301051102155</v>
      </c>
      <c r="BB6" s="96">
        <v>6939.3503888652922</v>
      </c>
      <c r="BC6" s="96">
        <v>7052.3822888796003</v>
      </c>
      <c r="BD6" s="96">
        <v>7167.2553137406012</v>
      </c>
      <c r="BE6" s="96">
        <v>7283.9994526876199</v>
      </c>
      <c r="BF6" s="96">
        <v>7402.645183440969</v>
      </c>
      <c r="BG6" s="96">
        <v>7523.2234801585846</v>
      </c>
      <c r="BH6" s="96">
        <v>7645.7658215222737</v>
      </c>
      <c r="BI6" s="96">
        <v>7770.3041989556732</v>
      </c>
      <c r="BJ6" s="96">
        <v>7896.8711249760527</v>
      </c>
      <c r="BK6" s="96">
        <v>7936.8016685507364</v>
      </c>
      <c r="BL6" s="96">
        <v>7976.9341209934937</v>
      </c>
      <c r="BM6" s="96">
        <v>8017.2695032568936</v>
      </c>
      <c r="BN6" s="96">
        <v>8057.8088414559497</v>
      </c>
      <c r="BO6" s="96">
        <v>8098.5531668942367</v>
      </c>
      <c r="BP6" s="96">
        <v>8139.503516090107</v>
      </c>
      <c r="BQ6" s="96">
        <v>8180.6609308030784</v>
      </c>
      <c r="BR6" s="96">
        <v>8222.0264580603216</v>
      </c>
      <c r="BS6" s="96">
        <v>8263.6011501833073</v>
      </c>
      <c r="BT6" s="96">
        <v>8305.3860648145765</v>
      </c>
      <c r="BU6" s="96">
        <v>8397.3939808637606</v>
      </c>
      <c r="BV6" s="96">
        <v>8490.4211700147189</v>
      </c>
      <c r="BW6" s="96">
        <v>8584.4789238790945</v>
      </c>
      <c r="BX6" s="96">
        <v>8679.5786591581527</v>
      </c>
      <c r="BY6" s="96">
        <v>8775.7319190285525</v>
      </c>
      <c r="BZ6" s="96">
        <v>8872.9503745434395</v>
      </c>
      <c r="CA6" s="96">
        <v>8971.2458260490766</v>
      </c>
      <c r="CB6" s="96">
        <v>9070.6302046171713</v>
      </c>
      <c r="CC6" s="96">
        <v>9171.1155734930671</v>
      </c>
      <c r="CD6" s="96">
        <v>9272.7141295599777</v>
      </c>
      <c r="CE6" s="96">
        <v>9436.7150080374449</v>
      </c>
      <c r="CF6" s="96">
        <v>9603.6164707198805</v>
      </c>
      <c r="CG6" s="96">
        <v>9773.4698184832796</v>
      </c>
      <c r="CH6" s="96">
        <v>9946.3272595311628</v>
      </c>
      <c r="CI6" s="96">
        <v>10122.24192544192</v>
      </c>
      <c r="CJ6" s="96">
        <v>10301.267887499989</v>
      </c>
      <c r="CK6" s="96">
        <v>10483.460173315869</v>
      </c>
      <c r="CL6" s="96">
        <v>10668.87478374007</v>
      </c>
      <c r="CM6" s="96">
        <v>10857.56871007623</v>
      </c>
      <c r="CN6" s="96">
        <v>11049.599951598666</v>
      </c>
      <c r="CO6" s="96">
        <v>11227.224307210432</v>
      </c>
      <c r="CP6" s="96">
        <v>11407.704007074</v>
      </c>
      <c r="CQ6" s="96">
        <v>11591.084951374443</v>
      </c>
      <c r="CR6" s="96">
        <v>11777.413778150771</v>
      </c>
      <c r="CS6" s="96">
        <v>11966.73787515706</v>
      </c>
      <c r="CT6" s="96">
        <v>12159.105391914274</v>
      </c>
      <c r="CU6" s="96">
        <v>12354.565251955803</v>
      </c>
      <c r="CV6" s="96">
        <v>12553.167165269839</v>
      </c>
      <c r="CW6" s="96">
        <v>12754.961640941805</v>
      </c>
      <c r="CX6" s="96">
        <v>12959.999999999982</v>
      </c>
      <c r="CY6" s="96">
        <v>14204</v>
      </c>
      <c r="CZ6" s="96">
        <v>15534</v>
      </c>
      <c r="DA6" s="96">
        <v>16968</v>
      </c>
      <c r="DB6" s="96">
        <v>18534</v>
      </c>
      <c r="DC6" s="96">
        <v>20207</v>
      </c>
      <c r="DD6" s="96">
        <v>22003</v>
      </c>
      <c r="DE6" s="96">
        <v>23901</v>
      </c>
      <c r="DF6" s="96">
        <v>25916</v>
      </c>
      <c r="DG6" s="96">
        <v>28063</v>
      </c>
      <c r="DH6" s="96">
        <v>30328</v>
      </c>
      <c r="DI6" s="96">
        <v>32725</v>
      </c>
      <c r="DJ6" s="96">
        <v>35253</v>
      </c>
      <c r="DK6" s="96">
        <v>37896</v>
      </c>
      <c r="DL6" s="96">
        <v>40658</v>
      </c>
      <c r="DM6" s="96">
        <v>43532</v>
      </c>
      <c r="DN6" s="96">
        <v>46521</v>
      </c>
      <c r="DO6" s="96">
        <v>50624</v>
      </c>
      <c r="DP6" s="96">
        <v>55984</v>
      </c>
      <c r="DQ6" s="96">
        <v>61644</v>
      </c>
      <c r="DR6" s="96">
        <v>71728</v>
      </c>
      <c r="DS6" s="96">
        <v>78721</v>
      </c>
      <c r="DT6" s="96">
        <v>78249</v>
      </c>
      <c r="DU6" s="96">
        <v>77646</v>
      </c>
      <c r="DV6" s="96">
        <v>76478</v>
      </c>
      <c r="DW6" s="96">
        <v>66889</v>
      </c>
      <c r="DX6" s="96">
        <v>64489.000000000007</v>
      </c>
      <c r="DY6" s="96">
        <v>77388</v>
      </c>
      <c r="DZ6" s="96">
        <v>90891</v>
      </c>
      <c r="EA6" s="96">
        <v>104981</v>
      </c>
      <c r="EB6" s="96">
        <v>117374</v>
      </c>
      <c r="EC6" s="96">
        <v>126896</v>
      </c>
      <c r="ED6" s="96">
        <v>134481</v>
      </c>
      <c r="EE6" s="96">
        <v>140584</v>
      </c>
      <c r="EF6" s="96">
        <v>146150</v>
      </c>
      <c r="EG6" s="96">
        <v>151760</v>
      </c>
      <c r="EH6" s="96">
        <v>157364</v>
      </c>
      <c r="EI6" s="96">
        <v>162878</v>
      </c>
      <c r="EJ6" s="96">
        <v>168408</v>
      </c>
      <c r="EK6" s="96">
        <v>173923</v>
      </c>
      <c r="EL6" s="96">
        <v>179544</v>
      </c>
      <c r="EM6" s="96">
        <v>185300</v>
      </c>
      <c r="EN6" s="96">
        <v>190938</v>
      </c>
      <c r="EO6" s="96">
        <v>196474</v>
      </c>
      <c r="EP6" s="96">
        <v>201918</v>
      </c>
      <c r="EQ6" s="96">
        <v>209924</v>
      </c>
      <c r="ER6" s="96">
        <v>221387</v>
      </c>
      <c r="ES6" s="96">
        <v>233773</v>
      </c>
      <c r="ET6" s="96">
        <v>246304</v>
      </c>
      <c r="EU6" s="96">
        <v>258969</v>
      </c>
      <c r="EV6" s="96">
        <v>271943</v>
      </c>
      <c r="EW6" s="96">
        <v>285188</v>
      </c>
      <c r="EX6" s="96">
        <v>298464</v>
      </c>
      <c r="EY6" s="96">
        <v>311784</v>
      </c>
      <c r="EZ6" s="96">
        <v>325190</v>
      </c>
      <c r="FA6" s="96">
        <v>338699</v>
      </c>
      <c r="FB6" s="96">
        <v>352647</v>
      </c>
      <c r="FC6" s="96">
        <v>366861</v>
      </c>
      <c r="FD6" s="96">
        <v>380822</v>
      </c>
      <c r="FE6" s="96">
        <v>394957</v>
      </c>
      <c r="FF6" s="96">
        <v>409716</v>
      </c>
      <c r="FG6" s="96">
        <v>425087</v>
      </c>
      <c r="FH6" s="96">
        <v>441031</v>
      </c>
      <c r="FI6" s="96">
        <v>457424</v>
      </c>
      <c r="FJ6" s="96">
        <v>472579</v>
      </c>
      <c r="FK6" s="96">
        <v>486222</v>
      </c>
      <c r="FL6" s="96">
        <v>499651</v>
      </c>
      <c r="FM6" s="96">
        <v>512842.99999999994</v>
      </c>
      <c r="FN6" s="96">
        <v>525782</v>
      </c>
      <c r="FO6" s="96">
        <v>538440</v>
      </c>
      <c r="FP6" s="96">
        <v>549365</v>
      </c>
      <c r="FQ6" s="96">
        <v>558619</v>
      </c>
      <c r="FR6" s="96">
        <v>568739</v>
      </c>
      <c r="FS6" s="96">
        <v>579729</v>
      </c>
    </row>
    <row r="7" spans="1:175" x14ac:dyDescent="0.3">
      <c r="A7" s="15" t="s">
        <v>84</v>
      </c>
      <c r="B7" s="96">
        <v>2838452.5146431373</v>
      </c>
      <c r="C7" s="96">
        <v>2867123.7521647853</v>
      </c>
      <c r="D7" s="96">
        <v>2896084.5981462481</v>
      </c>
      <c r="E7" s="96">
        <v>2925337.9779255036</v>
      </c>
      <c r="F7" s="96">
        <v>2954886.8463893975</v>
      </c>
      <c r="G7" s="96">
        <v>2984734.1882721186</v>
      </c>
      <c r="H7" s="96">
        <v>3014883.0184566863</v>
      </c>
      <c r="I7" s="96">
        <v>3045336.3822794813</v>
      </c>
      <c r="J7" s="96">
        <v>3076097.3558378597</v>
      </c>
      <c r="K7" s="96">
        <v>3107169.0463008685</v>
      </c>
      <c r="L7" s="96">
        <v>3138554.5922231036</v>
      </c>
      <c r="M7" s="96">
        <v>3170257.1638617204</v>
      </c>
      <c r="N7" s="96">
        <v>3202279.9634966869</v>
      </c>
      <c r="O7" s="96">
        <v>3234626.2257542289</v>
      </c>
      <c r="P7" s="96">
        <v>3267299.2179335644</v>
      </c>
      <c r="Q7" s="96">
        <v>3300302.2403369327</v>
      </c>
      <c r="R7" s="96">
        <v>3333638.6266029621</v>
      </c>
      <c r="S7" s="96">
        <v>3367311.7440433959</v>
      </c>
      <c r="T7" s="96">
        <v>3401324.9939832278</v>
      </c>
      <c r="U7" s="96">
        <v>3435681.8121042699</v>
      </c>
      <c r="V7" s="96">
        <v>3470385.6687921914</v>
      </c>
      <c r="W7" s="96">
        <v>3505440.0694870623</v>
      </c>
      <c r="X7" s="96">
        <v>3540848.555037437</v>
      </c>
      <c r="Y7" s="96">
        <v>3576614.7020580177</v>
      </c>
      <c r="Z7" s="96">
        <v>3612742.1232909271</v>
      </c>
      <c r="AA7" s="96">
        <v>3649234.4679706334</v>
      </c>
      <c r="AB7" s="96">
        <v>3686095.42219256</v>
      </c>
      <c r="AC7" s="96">
        <v>3723328.7092854143</v>
      </c>
      <c r="AD7" s="96">
        <v>3760938.0901872874</v>
      </c>
      <c r="AE7" s="96">
        <v>3798927.3638255429</v>
      </c>
      <c r="AF7" s="96">
        <v>3837300.3675005529</v>
      </c>
      <c r="AG7" s="96">
        <v>3876060.9772732854</v>
      </c>
      <c r="AH7" s="96">
        <v>3915213.1083568535</v>
      </c>
      <c r="AI7" s="96">
        <v>3954760.7155119726</v>
      </c>
      <c r="AJ7" s="96">
        <v>3994707.7934464365</v>
      </c>
      <c r="AK7" s="96">
        <v>4035058.3772186218</v>
      </c>
      <c r="AL7" s="96">
        <v>4075816.5426450721</v>
      </c>
      <c r="AM7" s="96">
        <v>4116986.406712194</v>
      </c>
      <c r="AN7" s="96">
        <v>4158572.1279921145</v>
      </c>
      <c r="AO7" s="96">
        <v>4200577.907062741</v>
      </c>
      <c r="AP7" s="96">
        <v>4243007.9869320616</v>
      </c>
      <c r="AQ7" s="96">
        <v>4284375.3766238196</v>
      </c>
      <c r="AR7" s="96">
        <v>4326146.0794686945</v>
      </c>
      <c r="AS7" s="96">
        <v>4368324.0275856983</v>
      </c>
      <c r="AT7" s="96">
        <v>4410913.1914302064</v>
      </c>
      <c r="AU7" s="96">
        <v>4453917.580167722</v>
      </c>
      <c r="AV7" s="96">
        <v>4497341.2420512792</v>
      </c>
      <c r="AW7" s="96">
        <v>4541188.2648025304</v>
      </c>
      <c r="AX7" s="96">
        <v>4585462.7759965463</v>
      </c>
      <c r="AY7" s="96">
        <v>4630168.9434503717</v>
      </c>
      <c r="AZ7" s="96">
        <v>4675310.9756153589</v>
      </c>
      <c r="BA7" s="96">
        <v>4751464.9746380197</v>
      </c>
      <c r="BB7" s="96">
        <v>4828859.4112695139</v>
      </c>
      <c r="BC7" s="96">
        <v>4907514.4904298866</v>
      </c>
      <c r="BD7" s="96">
        <v>4987450.7461478719</v>
      </c>
      <c r="BE7" s="96">
        <v>5068689.0469215922</v>
      </c>
      <c r="BF7" s="96">
        <v>5151250.6011665771</v>
      </c>
      <c r="BG7" s="96">
        <v>5235156.9627525229</v>
      </c>
      <c r="BH7" s="96">
        <v>5320430.0366302365</v>
      </c>
      <c r="BI7" s="96">
        <v>5407092.0845502354</v>
      </c>
      <c r="BJ7" s="96">
        <v>5495165.7308744844</v>
      </c>
      <c r="BK7" s="96">
        <v>5522952.046643625</v>
      </c>
      <c r="BL7" s="96">
        <v>5550878.8639702853</v>
      </c>
      <c r="BM7" s="96">
        <v>5578946.8933008546</v>
      </c>
      <c r="BN7" s="96">
        <v>5607156.8486740934</v>
      </c>
      <c r="BO7" s="96">
        <v>5635509.4477393022</v>
      </c>
      <c r="BP7" s="96">
        <v>5664005.4117745729</v>
      </c>
      <c r="BQ7" s="96">
        <v>5692645.4657051479</v>
      </c>
      <c r="BR7" s="96">
        <v>5721430.3381218482</v>
      </c>
      <c r="BS7" s="96">
        <v>5750360.7612996204</v>
      </c>
      <c r="BT7" s="96">
        <v>5779437.4712161645</v>
      </c>
      <c r="BU7" s="96">
        <v>5843462.6704679998</v>
      </c>
      <c r="BV7" s="96">
        <v>5908197.1474237032</v>
      </c>
      <c r="BW7" s="96">
        <v>5973648.7595342034</v>
      </c>
      <c r="BX7" s="96">
        <v>6039825.4512960697</v>
      </c>
      <c r="BY7" s="96">
        <v>6106735.2552158199</v>
      </c>
      <c r="BZ7" s="96">
        <v>6174386.2927849013</v>
      </c>
      <c r="CA7" s="96">
        <v>6242786.7754654707</v>
      </c>
      <c r="CB7" s="96">
        <v>6311945.0056871027</v>
      </c>
      <c r="CC7" s="96">
        <v>6381869.3778545382</v>
      </c>
      <c r="CD7" s="96">
        <v>6452568.3793665981</v>
      </c>
      <c r="CE7" s="96">
        <v>6566691.0480767861</v>
      </c>
      <c r="CF7" s="96">
        <v>6682832.1353062084</v>
      </c>
      <c r="CG7" s="96">
        <v>6801027.3396006906</v>
      </c>
      <c r="CH7" s="96">
        <v>6921312.990884617</v>
      </c>
      <c r="CI7" s="96">
        <v>7043726.061627741</v>
      </c>
      <c r="CJ7" s="96">
        <v>7168304.1782094929</v>
      </c>
      <c r="CK7" s="96">
        <v>7295085.6324842889</v>
      </c>
      <c r="CL7" s="96">
        <v>7424109.3935513794</v>
      </c>
      <c r="CM7" s="96">
        <v>7555415.1197328698</v>
      </c>
      <c r="CN7" s="96">
        <v>7689043.170763596</v>
      </c>
      <c r="CO7" s="96">
        <v>7812645.9567884728</v>
      </c>
      <c r="CP7" s="96">
        <v>7938235.6803781176</v>
      </c>
      <c r="CQ7" s="96">
        <v>8065844.281920067</v>
      </c>
      <c r="CR7" s="96">
        <v>8195504.2152494751</v>
      </c>
      <c r="CS7" s="96">
        <v>8327248.4559028726</v>
      </c>
      <c r="CT7" s="96">
        <v>8461110.5095046256</v>
      </c>
      <c r="CU7" s="96">
        <v>8597124.4202881809</v>
      </c>
      <c r="CV7" s="96">
        <v>8735324.7797543108</v>
      </c>
      <c r="CW7" s="96">
        <v>8875746.7354685422</v>
      </c>
      <c r="CX7" s="96">
        <v>9018425.9999999925</v>
      </c>
      <c r="CY7" s="96">
        <v>9269864</v>
      </c>
      <c r="CZ7" s="96">
        <v>9521207</v>
      </c>
      <c r="DA7" s="96">
        <v>9772645</v>
      </c>
      <c r="DB7" s="96">
        <v>10014381</v>
      </c>
      <c r="DC7" s="96">
        <v>10247424</v>
      </c>
      <c r="DD7" s="96">
        <v>10482182</v>
      </c>
      <c r="DE7" s="96">
        <v>10717501</v>
      </c>
      <c r="DF7" s="96">
        <v>10953639</v>
      </c>
      <c r="DG7" s="96">
        <v>11189622</v>
      </c>
      <c r="DH7" s="96">
        <v>11424922</v>
      </c>
      <c r="DI7" s="96">
        <v>11628883</v>
      </c>
      <c r="DJ7" s="96">
        <v>11800771</v>
      </c>
      <c r="DK7" s="96">
        <v>11982118</v>
      </c>
      <c r="DL7" s="96">
        <v>12179813</v>
      </c>
      <c r="DM7" s="96">
        <v>12365976</v>
      </c>
      <c r="DN7" s="96">
        <v>12590069</v>
      </c>
      <c r="DO7" s="96">
        <v>12876118</v>
      </c>
      <c r="DP7" s="96">
        <v>13172614</v>
      </c>
      <c r="DQ7" s="96">
        <v>13475960</v>
      </c>
      <c r="DR7" s="96">
        <v>13783719</v>
      </c>
      <c r="DS7" s="96">
        <v>14098936</v>
      </c>
      <c r="DT7" s="96">
        <v>14427072</v>
      </c>
      <c r="DU7" s="96">
        <v>14771147</v>
      </c>
      <c r="DV7" s="96">
        <v>15133502</v>
      </c>
      <c r="DW7" s="96">
        <v>15678596</v>
      </c>
      <c r="DX7" s="96">
        <v>16409169.999999998</v>
      </c>
      <c r="DY7" s="96">
        <v>17015994</v>
      </c>
      <c r="DZ7" s="96">
        <v>17506974</v>
      </c>
      <c r="EA7" s="96">
        <v>18036655</v>
      </c>
      <c r="EB7" s="96">
        <v>18607174</v>
      </c>
      <c r="EC7" s="96">
        <v>19220704</v>
      </c>
      <c r="ED7" s="96">
        <v>19872348</v>
      </c>
      <c r="EE7" s="96">
        <v>20558115</v>
      </c>
      <c r="EF7" s="96">
        <v>21271969</v>
      </c>
      <c r="EG7" s="96">
        <v>22008544</v>
      </c>
      <c r="EH7" s="96">
        <v>22745499</v>
      </c>
      <c r="EI7" s="96">
        <v>23443624</v>
      </c>
      <c r="EJ7" s="96">
        <v>24109536</v>
      </c>
      <c r="EK7" s="96">
        <v>24754485</v>
      </c>
      <c r="EL7" s="96">
        <v>25375810</v>
      </c>
      <c r="EM7" s="96">
        <v>25987928</v>
      </c>
      <c r="EN7" s="96">
        <v>26628568</v>
      </c>
      <c r="EO7" s="96">
        <v>27277048</v>
      </c>
      <c r="EP7" s="96">
        <v>27887279</v>
      </c>
      <c r="EQ7" s="96">
        <v>28470191</v>
      </c>
      <c r="ER7" s="96">
        <v>29033044</v>
      </c>
      <c r="ES7" s="96">
        <v>29579301</v>
      </c>
      <c r="ET7" s="96">
        <v>30054133</v>
      </c>
      <c r="EU7" s="96">
        <v>30474354</v>
      </c>
      <c r="EV7" s="96">
        <v>30903893</v>
      </c>
      <c r="EW7" s="96">
        <v>31331221</v>
      </c>
      <c r="EX7" s="96">
        <v>31750835</v>
      </c>
      <c r="EY7" s="96">
        <v>32175818</v>
      </c>
      <c r="EZ7" s="96">
        <v>32628286</v>
      </c>
      <c r="FA7" s="96">
        <v>33109249.000000004</v>
      </c>
      <c r="FB7" s="96">
        <v>33623506</v>
      </c>
      <c r="FC7" s="96">
        <v>34189416</v>
      </c>
      <c r="FD7" s="96">
        <v>34816961</v>
      </c>
      <c r="FE7" s="96">
        <v>35490445</v>
      </c>
      <c r="FF7" s="96">
        <v>36188236</v>
      </c>
      <c r="FG7" s="96">
        <v>36903376</v>
      </c>
      <c r="FH7" s="96">
        <v>37646166</v>
      </c>
      <c r="FI7" s="96">
        <v>38414171</v>
      </c>
      <c r="FJ7" s="96">
        <v>39205031</v>
      </c>
      <c r="FK7" s="96">
        <v>40019529</v>
      </c>
      <c r="FL7" s="96">
        <v>40850721</v>
      </c>
      <c r="FM7" s="96">
        <v>41689299</v>
      </c>
      <c r="FN7" s="96">
        <v>42505035</v>
      </c>
      <c r="FO7" s="96">
        <v>43294546</v>
      </c>
      <c r="FP7" s="96">
        <v>44042091</v>
      </c>
      <c r="FQ7" s="96">
        <v>44761099</v>
      </c>
      <c r="FR7" s="96">
        <v>45477389</v>
      </c>
      <c r="FS7" s="96">
        <v>46164219</v>
      </c>
    </row>
    <row r="8" spans="1:175" x14ac:dyDescent="0.3">
      <c r="A8" s="15" t="s">
        <v>85</v>
      </c>
      <c r="B8" s="96">
        <v>1135889.1838286826</v>
      </c>
      <c r="C8" s="96">
        <v>1147362.8119481644</v>
      </c>
      <c r="D8" s="96">
        <v>1158952.3353011762</v>
      </c>
      <c r="E8" s="96">
        <v>1170658.9245466427</v>
      </c>
      <c r="F8" s="96">
        <v>1182483.7621683259</v>
      </c>
      <c r="G8" s="96">
        <v>1194428.0425942687</v>
      </c>
      <c r="H8" s="96">
        <v>1206492.9723174435</v>
      </c>
      <c r="I8" s="96">
        <v>1218679.7700176197</v>
      </c>
      <c r="J8" s="96">
        <v>1230989.6666844643</v>
      </c>
      <c r="K8" s="96">
        <v>1243423.9057418832</v>
      </c>
      <c r="L8" s="96">
        <v>1255983.7431736188</v>
      </c>
      <c r="M8" s="96">
        <v>1268670.4476501199</v>
      </c>
      <c r="N8" s="96">
        <v>1281485.3006566865</v>
      </c>
      <c r="O8" s="96">
        <v>1294429.5966229155</v>
      </c>
      <c r="P8" s="96">
        <v>1307504.6430534499</v>
      </c>
      <c r="Q8" s="96">
        <v>1320711.7606600502</v>
      </c>
      <c r="R8" s="96">
        <v>1334052.2834949999</v>
      </c>
      <c r="S8" s="96">
        <v>1347527.5590858585</v>
      </c>
      <c r="T8" s="96">
        <v>1361138.9485715739</v>
      </c>
      <c r="U8" s="96">
        <v>1374887.8268399735</v>
      </c>
      <c r="V8" s="96">
        <v>1388775.5826666399</v>
      </c>
      <c r="W8" s="96">
        <v>1402803.6188551923</v>
      </c>
      <c r="X8" s="96">
        <v>1416973.3523789826</v>
      </c>
      <c r="Y8" s="96">
        <v>1431286.2145242253</v>
      </c>
      <c r="Z8" s="96">
        <v>1445743.6510345715</v>
      </c>
      <c r="AA8" s="96">
        <v>1460347.1222571435</v>
      </c>
      <c r="AB8" s="96">
        <v>1475098.1032900442</v>
      </c>
      <c r="AC8" s="96">
        <v>1489998.0841313584</v>
      </c>
      <c r="AD8" s="96">
        <v>1505048.5698296553</v>
      </c>
      <c r="AE8" s="96">
        <v>1520251.0806360161</v>
      </c>
      <c r="AF8" s="96">
        <v>1535607.1521575926</v>
      </c>
      <c r="AG8" s="96">
        <v>1551118.3355127193</v>
      </c>
      <c r="AH8" s="96">
        <v>1566786.1974875948</v>
      </c>
      <c r="AI8" s="96">
        <v>1582612.3206945397</v>
      </c>
      <c r="AJ8" s="96">
        <v>1598598.3037318578</v>
      </c>
      <c r="AK8" s="96">
        <v>1614745.7613453101</v>
      </c>
      <c r="AL8" s="96">
        <v>1631056.3245912218</v>
      </c>
      <c r="AM8" s="96">
        <v>1647531.6410012338</v>
      </c>
      <c r="AN8" s="96">
        <v>1664173.3747487206</v>
      </c>
      <c r="AO8" s="96">
        <v>1680983.2068168889</v>
      </c>
      <c r="AP8" s="96">
        <v>1697962.8351685721</v>
      </c>
      <c r="AQ8" s="96">
        <v>1714517.1971921348</v>
      </c>
      <c r="AR8" s="96">
        <v>1731232.9566834928</v>
      </c>
      <c r="AS8" s="96">
        <v>1748111.6871942321</v>
      </c>
      <c r="AT8" s="96">
        <v>1765154.9776173471</v>
      </c>
      <c r="AU8" s="96">
        <v>1782364.432336814</v>
      </c>
      <c r="AV8" s="96">
        <v>1799741.6713786188</v>
      </c>
      <c r="AW8" s="96">
        <v>1817288.3305632621</v>
      </c>
      <c r="AX8" s="96">
        <v>1835006.0616597454</v>
      </c>
      <c r="AY8" s="96">
        <v>1852896.5325410657</v>
      </c>
      <c r="AZ8" s="96">
        <v>1870961.4273412179</v>
      </c>
      <c r="BA8" s="96">
        <v>1901436.6610641314</v>
      </c>
      <c r="BB8" s="96">
        <v>1932408.2919104139</v>
      </c>
      <c r="BC8" s="96">
        <v>1963884.4054654404</v>
      </c>
      <c r="BD8" s="96">
        <v>1995873.219016982</v>
      </c>
      <c r="BE8" s="96">
        <v>2028383.0837004476</v>
      </c>
      <c r="BF8" s="96">
        <v>2061422.486679065</v>
      </c>
      <c r="BG8" s="96">
        <v>2095000.0533595765</v>
      </c>
      <c r="BH8" s="96">
        <v>2129124.5496440236</v>
      </c>
      <c r="BI8" s="96">
        <v>2163804.8842182122</v>
      </c>
      <c r="BJ8" s="96">
        <v>2199050.1108774445</v>
      </c>
      <c r="BK8" s="96">
        <v>2210169.6118653212</v>
      </c>
      <c r="BL8" s="96">
        <v>2221345.3386306856</v>
      </c>
      <c r="BM8" s="96">
        <v>2232577.5754792872</v>
      </c>
      <c r="BN8" s="96">
        <v>2243866.6081544664</v>
      </c>
      <c r="BO8" s="96">
        <v>2255212.7238444271</v>
      </c>
      <c r="BP8" s="96">
        <v>2266616.2111895396</v>
      </c>
      <c r="BQ8" s="96">
        <v>2278077.3602896859</v>
      </c>
      <c r="BR8" s="96">
        <v>2289596.4627116369</v>
      </c>
      <c r="BS8" s="96">
        <v>2301173.8114964729</v>
      </c>
      <c r="BT8" s="96">
        <v>2312809.7011670386</v>
      </c>
      <c r="BU8" s="96">
        <v>2338431.2435206468</v>
      </c>
      <c r="BV8" s="96">
        <v>2364336.6239402434</v>
      </c>
      <c r="BW8" s="96">
        <v>2390528.9868129455</v>
      </c>
      <c r="BX8" s="96">
        <v>2417011.5113597121</v>
      </c>
      <c r="BY8" s="96">
        <v>2443787.4120212379</v>
      </c>
      <c r="BZ8" s="96">
        <v>2470859.9388481202</v>
      </c>
      <c r="CA8" s="96">
        <v>2498232.3778953478</v>
      </c>
      <c r="CB8" s="96">
        <v>2525908.0516211637</v>
      </c>
      <c r="CC8" s="96">
        <v>2553890.3192903437</v>
      </c>
      <c r="CD8" s="96">
        <v>2582182.5773819447</v>
      </c>
      <c r="CE8" s="96">
        <v>2627852.076642131</v>
      </c>
      <c r="CF8" s="96">
        <v>2674329.3046744592</v>
      </c>
      <c r="CG8" s="96">
        <v>2721628.5472884951</v>
      </c>
      <c r="CH8" s="96">
        <v>2769764.3429582636</v>
      </c>
      <c r="CI8" s="96">
        <v>2818751.4872909747</v>
      </c>
      <c r="CJ8" s="96">
        <v>2868605.037574783</v>
      </c>
      <c r="CK8" s="96">
        <v>2919340.3174069766</v>
      </c>
      <c r="CL8" s="96">
        <v>2970972.9214040288</v>
      </c>
      <c r="CM8" s="96">
        <v>3023518.7199949487</v>
      </c>
      <c r="CN8" s="96">
        <v>3076993.864299411</v>
      </c>
      <c r="CO8" s="96">
        <v>3126457.1077436646</v>
      </c>
      <c r="CP8" s="96">
        <v>3176715.4819421307</v>
      </c>
      <c r="CQ8" s="96">
        <v>3227781.7687682211</v>
      </c>
      <c r="CR8" s="96">
        <v>3279668.9555663206</v>
      </c>
      <c r="CS8" s="96">
        <v>3332390.2384547647</v>
      </c>
      <c r="CT8" s="96">
        <v>3385959.0256819287</v>
      </c>
      <c r="CU8" s="96">
        <v>3440388.9410362476</v>
      </c>
      <c r="CV8" s="96">
        <v>3495693.8273110669</v>
      </c>
      <c r="CW8" s="96">
        <v>3551887.7498251866</v>
      </c>
      <c r="CX8" s="96">
        <v>3608984.9999999995</v>
      </c>
      <c r="CY8" s="96">
        <v>3682100</v>
      </c>
      <c r="CZ8" s="96">
        <v>3758185</v>
      </c>
      <c r="DA8" s="96">
        <v>3837399</v>
      </c>
      <c r="DB8" s="96">
        <v>3919525</v>
      </c>
      <c r="DC8" s="96">
        <v>4005129</v>
      </c>
      <c r="DD8" s="96">
        <v>4082601</v>
      </c>
      <c r="DE8" s="96">
        <v>4136606</v>
      </c>
      <c r="DF8" s="96">
        <v>4177716.9999999995</v>
      </c>
      <c r="DG8" s="96">
        <v>4220905</v>
      </c>
      <c r="DH8" s="96">
        <v>4267288</v>
      </c>
      <c r="DI8" s="96">
        <v>4316278</v>
      </c>
      <c r="DJ8" s="96">
        <v>4369136</v>
      </c>
      <c r="DK8" s="96">
        <v>4427131</v>
      </c>
      <c r="DL8" s="96">
        <v>4489869</v>
      </c>
      <c r="DM8" s="96">
        <v>4561385</v>
      </c>
      <c r="DN8" s="96">
        <v>4652287</v>
      </c>
      <c r="DO8" s="96">
        <v>4760970</v>
      </c>
      <c r="DP8" s="96">
        <v>4879899</v>
      </c>
      <c r="DQ8" s="96">
        <v>5004697</v>
      </c>
      <c r="DR8" s="96">
        <v>5131396</v>
      </c>
      <c r="DS8" s="96">
        <v>5261658</v>
      </c>
      <c r="DT8" s="96">
        <v>5396557</v>
      </c>
      <c r="DU8" s="96">
        <v>5537242</v>
      </c>
      <c r="DV8" s="96">
        <v>5684674</v>
      </c>
      <c r="DW8" s="96">
        <v>5839262</v>
      </c>
      <c r="DX8" s="96">
        <v>5996994</v>
      </c>
      <c r="DY8" s="96">
        <v>6155931</v>
      </c>
      <c r="DZ8" s="96">
        <v>6309390</v>
      </c>
      <c r="EA8" s="96">
        <v>6456419</v>
      </c>
      <c r="EB8" s="96">
        <v>6606195</v>
      </c>
      <c r="EC8" s="96">
        <v>6758284</v>
      </c>
      <c r="ED8" s="96">
        <v>6908642</v>
      </c>
      <c r="EE8" s="96">
        <v>7053800</v>
      </c>
      <c r="EF8" s="96">
        <v>7220044</v>
      </c>
      <c r="EG8" s="96">
        <v>7409903</v>
      </c>
      <c r="EH8" s="96">
        <v>7600301</v>
      </c>
      <c r="EI8" s="96">
        <v>7789987</v>
      </c>
      <c r="EJ8" s="96">
        <v>7974440</v>
      </c>
      <c r="EK8" s="96">
        <v>8151660</v>
      </c>
      <c r="EL8" s="96">
        <v>8324509</v>
      </c>
      <c r="EM8" s="96">
        <v>8501827</v>
      </c>
      <c r="EN8" s="96">
        <v>8682512</v>
      </c>
      <c r="EO8" s="96">
        <v>8857910</v>
      </c>
      <c r="EP8" s="96">
        <v>9018448</v>
      </c>
      <c r="EQ8" s="96">
        <v>9161258</v>
      </c>
      <c r="ER8" s="96">
        <v>9294432</v>
      </c>
      <c r="ES8" s="96">
        <v>9421270</v>
      </c>
      <c r="ET8" s="96">
        <v>9541667</v>
      </c>
      <c r="EU8" s="96">
        <v>9655963</v>
      </c>
      <c r="EV8" s="96">
        <v>9764935</v>
      </c>
      <c r="EW8" s="96">
        <v>9869677</v>
      </c>
      <c r="EX8" s="96">
        <v>9971515</v>
      </c>
      <c r="EY8" s="96">
        <v>10071632</v>
      </c>
      <c r="EZ8" s="96">
        <v>10166163</v>
      </c>
      <c r="FA8" s="96">
        <v>10255472</v>
      </c>
      <c r="FB8" s="96">
        <v>10346410</v>
      </c>
      <c r="FC8" s="96">
        <v>10441702</v>
      </c>
      <c r="FD8" s="96">
        <v>10542635</v>
      </c>
      <c r="FE8" s="96">
        <v>10650681</v>
      </c>
      <c r="FF8" s="96">
        <v>10765980</v>
      </c>
      <c r="FG8" s="96">
        <v>10886035</v>
      </c>
      <c r="FH8" s="96">
        <v>11009647</v>
      </c>
      <c r="FI8" s="96">
        <v>11141361</v>
      </c>
      <c r="FJ8" s="96">
        <v>11274288</v>
      </c>
      <c r="FK8" s="96">
        <v>11402264</v>
      </c>
      <c r="FL8" s="96">
        <v>11528674</v>
      </c>
      <c r="FM8" s="96">
        <v>11650498</v>
      </c>
      <c r="FN8" s="96">
        <v>11765514</v>
      </c>
      <c r="FO8" s="96">
        <v>11875081</v>
      </c>
      <c r="FP8" s="96">
        <v>11974057</v>
      </c>
      <c r="FQ8" s="96">
        <v>12048622</v>
      </c>
      <c r="FR8" s="96">
        <v>12119334</v>
      </c>
      <c r="FS8" s="96">
        <v>12200431</v>
      </c>
    </row>
    <row r="9" spans="1:175" x14ac:dyDescent="0.3">
      <c r="A9" s="15" t="s">
        <v>86</v>
      </c>
      <c r="B9" s="96">
        <v>304094.68203647918</v>
      </c>
      <c r="C9" s="96">
        <v>307166.34549139318</v>
      </c>
      <c r="D9" s="96">
        <v>310269.03584989213</v>
      </c>
      <c r="E9" s="96">
        <v>313403.06651504256</v>
      </c>
      <c r="F9" s="96">
        <v>316568.75405559858</v>
      </c>
      <c r="G9" s="96">
        <v>319766.41823797836</v>
      </c>
      <c r="H9" s="96">
        <v>322996.38205856405</v>
      </c>
      <c r="I9" s="96">
        <v>326258.97177632735</v>
      </c>
      <c r="J9" s="96">
        <v>329554.5169457852</v>
      </c>
      <c r="K9" s="96">
        <v>332883.3504502881</v>
      </c>
      <c r="L9" s="96">
        <v>336245.80853564496</v>
      </c>
      <c r="M9" s="96">
        <v>339642.2308440858</v>
      </c>
      <c r="N9" s="96">
        <v>343072.96044857148</v>
      </c>
      <c r="O9" s="96">
        <v>346538.34388744587</v>
      </c>
      <c r="P9" s="96">
        <v>350038.73119944026</v>
      </c>
      <c r="Q9" s="96">
        <v>353574.47595903045</v>
      </c>
      <c r="R9" s="96">
        <v>357145.93531215197</v>
      </c>
      <c r="S9" s="96">
        <v>360753.47001227469</v>
      </c>
      <c r="T9" s="96">
        <v>364397.44445684308</v>
      </c>
      <c r="U9" s="96">
        <v>368078.22672408383</v>
      </c>
      <c r="V9" s="96">
        <v>371796.18861018564</v>
      </c>
      <c r="W9" s="96">
        <v>375551.70566685422</v>
      </c>
      <c r="X9" s="96">
        <v>379345.15723924671</v>
      </c>
      <c r="Y9" s="96">
        <v>383176.92650428967</v>
      </c>
      <c r="Z9" s="96">
        <v>387047.40050938353</v>
      </c>
      <c r="AA9" s="96">
        <v>390956.9702114985</v>
      </c>
      <c r="AB9" s="96">
        <v>394906.03051666525</v>
      </c>
      <c r="AC9" s="96">
        <v>398894.98031986388</v>
      </c>
      <c r="AD9" s="96">
        <v>402924.22254531708</v>
      </c>
      <c r="AE9" s="96">
        <v>406994.16418718896</v>
      </c>
      <c r="AF9" s="96">
        <v>411105.21635069622</v>
      </c>
      <c r="AG9" s="96">
        <v>416714.80189902912</v>
      </c>
      <c r="AH9" s="96">
        <v>422400.93099089421</v>
      </c>
      <c r="AI9" s="96">
        <v>428164.64807315951</v>
      </c>
      <c r="AJ9" s="96">
        <v>434007.0118443098</v>
      </c>
      <c r="AK9" s="96">
        <v>439929.09544891212</v>
      </c>
      <c r="AL9" s="96">
        <v>445931.98667473451</v>
      </c>
      <c r="AM9" s="96">
        <v>452016.78815255378</v>
      </c>
      <c r="AN9" s="96">
        <v>458184.61755869142</v>
      </c>
      <c r="AO9" s="96">
        <v>464436.60782031121</v>
      </c>
      <c r="AP9" s="96">
        <v>470773.90732351964</v>
      </c>
      <c r="AQ9" s="96">
        <v>477668.73226402898</v>
      </c>
      <c r="AR9" s="96">
        <v>484664.53691097646</v>
      </c>
      <c r="AS9" s="96">
        <v>491762.80018532102</v>
      </c>
      <c r="AT9" s="96">
        <v>498965.02266789041</v>
      </c>
      <c r="AU9" s="96">
        <v>506272.72691660566</v>
      </c>
      <c r="AV9" s="96">
        <v>513687.45778835181</v>
      </c>
      <c r="AW9" s="96">
        <v>521210.7827655623</v>
      </c>
      <c r="AX9" s="96">
        <v>528844.29228758602</v>
      </c>
      <c r="AY9" s="96">
        <v>536589.60008690867</v>
      </c>
      <c r="AZ9" s="96">
        <v>544448.34353029716</v>
      </c>
      <c r="BA9" s="96">
        <v>552091.07650601899</v>
      </c>
      <c r="BB9" s="96">
        <v>559841.09489831398</v>
      </c>
      <c r="BC9" s="96">
        <v>567699.90473397193</v>
      </c>
      <c r="BD9" s="96">
        <v>575669.03318074264</v>
      </c>
      <c r="BE9" s="96">
        <v>583750.02884410357</v>
      </c>
      <c r="BF9" s="96">
        <v>591944.46206819359</v>
      </c>
      <c r="BG9" s="96">
        <v>600253.92524097057</v>
      </c>
      <c r="BH9" s="96">
        <v>608680.03310365404</v>
      </c>
      <c r="BI9" s="96">
        <v>617224.42306450976</v>
      </c>
      <c r="BJ9" s="96">
        <v>625888.75551704108</v>
      </c>
      <c r="BK9" s="96">
        <v>633201.38261167414</v>
      </c>
      <c r="BL9" s="96">
        <v>640599.44743714004</v>
      </c>
      <c r="BM9" s="96">
        <v>648083.94821278669</v>
      </c>
      <c r="BN9" s="96">
        <v>655655.89482074685</v>
      </c>
      <c r="BO9" s="96">
        <v>663316.30894220085</v>
      </c>
      <c r="BP9" s="96">
        <v>671066.22419523296</v>
      </c>
      <c r="BQ9" s="96">
        <v>678906.68627429579</v>
      </c>
      <c r="BR9" s="96">
        <v>686838.75309130666</v>
      </c>
      <c r="BS9" s="96">
        <v>694863.49491839134</v>
      </c>
      <c r="BT9" s="96">
        <v>702981.99453229457</v>
      </c>
      <c r="BU9" s="96">
        <v>710818.28872559185</v>
      </c>
      <c r="BV9" s="96">
        <v>718741.93580582167</v>
      </c>
      <c r="BW9" s="96">
        <v>726753.90951473813</v>
      </c>
      <c r="BX9" s="96">
        <v>734855.19444860844</v>
      </c>
      <c r="BY9" s="96">
        <v>743046.78617920924</v>
      </c>
      <c r="BZ9" s="96">
        <v>751329.69137617422</v>
      </c>
      <c r="CA9" s="96">
        <v>759704.92793070374</v>
      </c>
      <c r="CB9" s="96">
        <v>768173.52508065442</v>
      </c>
      <c r="CC9" s="96">
        <v>776736.52353702183</v>
      </c>
      <c r="CD9" s="96">
        <v>785394.97561183677</v>
      </c>
      <c r="CE9" s="96">
        <v>796119.69365616678</v>
      </c>
      <c r="CF9" s="96">
        <v>806990.85976892337</v>
      </c>
      <c r="CG9" s="96">
        <v>818010.47372638609</v>
      </c>
      <c r="CH9" s="96">
        <v>829180.56261215988</v>
      </c>
      <c r="CI9" s="96">
        <v>840503.1811900629</v>
      </c>
      <c r="CJ9" s="96">
        <v>851980.41228210507</v>
      </c>
      <c r="CK9" s="96">
        <v>863614.36715162743</v>
      </c>
      <c r="CL9" s="96">
        <v>875407.18589167402</v>
      </c>
      <c r="CM9" s="96">
        <v>887361.0378186676</v>
      </c>
      <c r="CN9" s="96">
        <v>899478.12187145953</v>
      </c>
      <c r="CO9" s="96">
        <v>920355.18741211388</v>
      </c>
      <c r="CP9" s="96">
        <v>941716.81378308812</v>
      </c>
      <c r="CQ9" s="96">
        <v>963574.24773732433</v>
      </c>
      <c r="CR9" s="96">
        <v>985938.99706712901</v>
      </c>
      <c r="CS9" s="96">
        <v>1008822.8366629508</v>
      </c>
      <c r="CT9" s="96">
        <v>1032237.8147127792</v>
      </c>
      <c r="CU9" s="96">
        <v>1056196.2590454367</v>
      </c>
      <c r="CV9" s="96">
        <v>1080710.7836210956</v>
      </c>
      <c r="CW9" s="96">
        <v>1105794.2951724459</v>
      </c>
      <c r="CX9" s="96">
        <v>1131460.0000000009</v>
      </c>
      <c r="CY9" s="96">
        <v>1145387</v>
      </c>
      <c r="CZ9" s="96">
        <v>1162479</v>
      </c>
      <c r="DA9" s="96">
        <v>1183292</v>
      </c>
      <c r="DB9" s="96">
        <v>1208177</v>
      </c>
      <c r="DC9" s="96">
        <v>1241377</v>
      </c>
      <c r="DD9" s="96">
        <v>1282958</v>
      </c>
      <c r="DE9" s="96">
        <v>1328854</v>
      </c>
      <c r="DF9" s="96">
        <v>1379207</v>
      </c>
      <c r="DG9" s="96">
        <v>1433966</v>
      </c>
      <c r="DH9" s="96">
        <v>1492890</v>
      </c>
      <c r="DI9" s="96">
        <v>1555699</v>
      </c>
      <c r="DJ9" s="96">
        <v>1621960</v>
      </c>
      <c r="DK9" s="96">
        <v>1690457</v>
      </c>
      <c r="DL9" s="96">
        <v>1753691</v>
      </c>
      <c r="DM9" s="96">
        <v>1804015</v>
      </c>
      <c r="DN9" s="96">
        <v>1849063</v>
      </c>
      <c r="DO9" s="96">
        <v>1898199</v>
      </c>
      <c r="DP9" s="96">
        <v>1952781</v>
      </c>
      <c r="DQ9" s="96">
        <v>2014293</v>
      </c>
      <c r="DR9" s="96">
        <v>2082589</v>
      </c>
      <c r="DS9" s="96">
        <v>2153534</v>
      </c>
      <c r="DT9" s="96">
        <v>2226091</v>
      </c>
      <c r="DU9" s="96">
        <v>2314193</v>
      </c>
      <c r="DV9" s="96">
        <v>2432211</v>
      </c>
      <c r="DW9" s="96">
        <v>2571556</v>
      </c>
      <c r="DX9" s="96">
        <v>2721237</v>
      </c>
      <c r="DY9" s="96">
        <v>2881533</v>
      </c>
      <c r="DZ9" s="96">
        <v>3052526</v>
      </c>
      <c r="EA9" s="96">
        <v>3233846</v>
      </c>
      <c r="EB9" s="96">
        <v>3424378</v>
      </c>
      <c r="EC9" s="96">
        <v>3621486</v>
      </c>
      <c r="ED9" s="96">
        <v>3724765</v>
      </c>
      <c r="EE9" s="96">
        <v>3718961</v>
      </c>
      <c r="EF9" s="96">
        <v>3773633</v>
      </c>
      <c r="EG9" s="96">
        <v>3898745</v>
      </c>
      <c r="EH9" s="96">
        <v>4017403</v>
      </c>
      <c r="EI9" s="96">
        <v>4129738.9999999995</v>
      </c>
      <c r="EJ9" s="96">
        <v>4237755</v>
      </c>
      <c r="EK9" s="96">
        <v>4342920</v>
      </c>
      <c r="EL9" s="96">
        <v>4445239</v>
      </c>
      <c r="EM9" s="96">
        <v>4544400</v>
      </c>
      <c r="EN9" s="96">
        <v>4640352</v>
      </c>
      <c r="EO9" s="96">
        <v>4733045</v>
      </c>
      <c r="EP9" s="96">
        <v>4822037</v>
      </c>
      <c r="EQ9" s="96">
        <v>4906843</v>
      </c>
      <c r="ER9" s="96">
        <v>4987393</v>
      </c>
      <c r="ES9" s="96">
        <v>5064639</v>
      </c>
      <c r="ET9" s="96">
        <v>5140704</v>
      </c>
      <c r="EU9" s="96">
        <v>5218038</v>
      </c>
      <c r="EV9" s="96">
        <v>5305021</v>
      </c>
      <c r="EW9" s="96">
        <v>5403639</v>
      </c>
      <c r="EX9" s="96">
        <v>5508410</v>
      </c>
      <c r="EY9" s="96">
        <v>5619398</v>
      </c>
      <c r="EZ9" s="96">
        <v>5736693</v>
      </c>
      <c r="FA9" s="96">
        <v>5858798</v>
      </c>
      <c r="FB9" s="96">
        <v>5980211</v>
      </c>
      <c r="FC9" s="96">
        <v>6104380</v>
      </c>
      <c r="FD9" s="96">
        <v>6235430</v>
      </c>
      <c r="FE9" s="96">
        <v>6366686</v>
      </c>
      <c r="FF9" s="96">
        <v>6497839</v>
      </c>
      <c r="FG9" s="96">
        <v>6343203</v>
      </c>
      <c r="FH9" s="96">
        <v>6179328</v>
      </c>
      <c r="FI9" s="96">
        <v>6304628</v>
      </c>
      <c r="FJ9" s="96">
        <v>6427252</v>
      </c>
      <c r="FK9" s="96">
        <v>6531819</v>
      </c>
      <c r="FL9" s="96">
        <v>6632126</v>
      </c>
      <c r="FM9" s="96">
        <v>6738770</v>
      </c>
      <c r="FN9" s="96">
        <v>6849055</v>
      </c>
      <c r="FO9" s="96">
        <v>6951033</v>
      </c>
      <c r="FP9" s="96">
        <v>7045399</v>
      </c>
      <c r="FQ9" s="96">
        <v>7135175</v>
      </c>
      <c r="FR9" s="96">
        <v>7223805</v>
      </c>
      <c r="FS9" s="96">
        <v>7305659</v>
      </c>
    </row>
    <row r="10" spans="1:175" x14ac:dyDescent="0.3">
      <c r="A10" s="15" t="s">
        <v>87</v>
      </c>
      <c r="B10" s="96">
        <v>5683845.8339095702</v>
      </c>
      <c r="C10" s="96">
        <v>5741258.4180904757</v>
      </c>
      <c r="D10" s="96">
        <v>5799250.9273641175</v>
      </c>
      <c r="E10" s="96">
        <v>5857829.2195597151</v>
      </c>
      <c r="F10" s="96">
        <v>5916999.2116764802</v>
      </c>
      <c r="G10" s="96">
        <v>5976766.8804812934</v>
      </c>
      <c r="H10" s="96">
        <v>6037138.2631124193</v>
      </c>
      <c r="I10" s="96">
        <v>6098119.4576893123</v>
      </c>
      <c r="J10" s="96">
        <v>6159716.6239285981</v>
      </c>
      <c r="K10" s="96">
        <v>6221935.9837662606</v>
      </c>
      <c r="L10" s="96">
        <v>6284783.8219861304</v>
      </c>
      <c r="M10" s="96">
        <v>6348266.4868546762</v>
      </c>
      <c r="N10" s="96">
        <v>6412390.3907622984</v>
      </c>
      <c r="O10" s="96">
        <v>6477162.010871008</v>
      </c>
      <c r="P10" s="96">
        <v>6542587.8897686936</v>
      </c>
      <c r="Q10" s="96">
        <v>6608674.636129993</v>
      </c>
      <c r="R10" s="96">
        <v>6675428.9253838295</v>
      </c>
      <c r="S10" s="96">
        <v>6742857.5003877068</v>
      </c>
      <c r="T10" s="96">
        <v>6810967.1721087936</v>
      </c>
      <c r="U10" s="96">
        <v>6879764.8203119123</v>
      </c>
      <c r="V10" s="96">
        <v>6949257.3942544563</v>
      </c>
      <c r="W10" s="96">
        <v>7019451.9133883407</v>
      </c>
      <c r="X10" s="96">
        <v>7090355.4680690318</v>
      </c>
      <c r="Y10" s="96">
        <v>7161975.2202717494</v>
      </c>
      <c r="Z10" s="96">
        <v>7234318.4043148989</v>
      </c>
      <c r="AA10" s="96">
        <v>7307392.3275908073</v>
      </c>
      <c r="AB10" s="96">
        <v>7381204.371303848</v>
      </c>
      <c r="AC10" s="96">
        <v>7455761.9912160076</v>
      </c>
      <c r="AD10" s="96">
        <v>7531072.718400008</v>
      </c>
      <c r="AE10" s="96">
        <v>7607144.1600000085</v>
      </c>
      <c r="AF10" s="96">
        <v>7683984.000000013</v>
      </c>
      <c r="AG10" s="96">
        <v>7788832.9872803176</v>
      </c>
      <c r="AH10" s="96">
        <v>7895112.6529865153</v>
      </c>
      <c r="AI10" s="96">
        <v>8002842.5189166833</v>
      </c>
      <c r="AJ10" s="96">
        <v>8112042.3732464388</v>
      </c>
      <c r="AK10" s="96">
        <v>8222732.2741636978</v>
      </c>
      <c r="AL10" s="96">
        <v>8334932.553553028</v>
      </c>
      <c r="AM10" s="96">
        <v>8448663.8207302727</v>
      </c>
      <c r="AN10" s="96">
        <v>8563946.9662281442</v>
      </c>
      <c r="AO10" s="96">
        <v>8680803.1656334605</v>
      </c>
      <c r="AP10" s="96">
        <v>8799253.8834767528</v>
      </c>
      <c r="AQ10" s="96">
        <v>8928125.3315113112</v>
      </c>
      <c r="AR10" s="96">
        <v>9058884.1952675264</v>
      </c>
      <c r="AS10" s="96">
        <v>9191558.1173160449</v>
      </c>
      <c r="AT10" s="96">
        <v>9326175.1450729817</v>
      </c>
      <c r="AU10" s="96">
        <v>9462763.736729186</v>
      </c>
      <c r="AV10" s="96">
        <v>9601352.7672663238</v>
      </c>
      <c r="AW10" s="96">
        <v>9741971.5345610958</v>
      </c>
      <c r="AX10" s="96">
        <v>9884649.765578825</v>
      </c>
      <c r="AY10" s="96">
        <v>10029417.622657781</v>
      </c>
      <c r="AZ10" s="96">
        <v>10176305.709885523</v>
      </c>
      <c r="BA10" s="96">
        <v>10319156.336844295</v>
      </c>
      <c r="BB10" s="96">
        <v>10464012.239804422</v>
      </c>
      <c r="BC10" s="96">
        <v>10610901.567972723</v>
      </c>
      <c r="BD10" s="96">
        <v>10759852.865702534</v>
      </c>
      <c r="BE10" s="96">
        <v>10910895.078040613</v>
      </c>
      <c r="BF10" s="96">
        <v>11064057.556351908</v>
      </c>
      <c r="BG10" s="96">
        <v>11219370.064023281</v>
      </c>
      <c r="BH10" s="96">
        <v>11376862.782247271</v>
      </c>
      <c r="BI10" s="96">
        <v>11536566.315887107</v>
      </c>
      <c r="BJ10" s="96">
        <v>11698511.699423959</v>
      </c>
      <c r="BK10" s="96">
        <v>11835192.304189611</v>
      </c>
      <c r="BL10" s="96">
        <v>11973469.828990828</v>
      </c>
      <c r="BM10" s="96">
        <v>12113362.931585265</v>
      </c>
      <c r="BN10" s="96">
        <v>12254890.487720154</v>
      </c>
      <c r="BO10" s="96">
        <v>12398071.593679205</v>
      </c>
      <c r="BP10" s="96">
        <v>12542925.568859259</v>
      </c>
      <c r="BQ10" s="96">
        <v>12689471.95837705</v>
      </c>
      <c r="BR10" s="96">
        <v>12837730.535706431</v>
      </c>
      <c r="BS10" s="96">
        <v>12987721.305346407</v>
      </c>
      <c r="BT10" s="96">
        <v>13139464.505520293</v>
      </c>
      <c r="BU10" s="96">
        <v>13285932.992918972</v>
      </c>
      <c r="BV10" s="96">
        <v>13434034.19661228</v>
      </c>
      <c r="BW10" s="96">
        <v>13583786.316846192</v>
      </c>
      <c r="BX10" s="96">
        <v>13735207.756748818</v>
      </c>
      <c r="BY10" s="96">
        <v>13888317.124591958</v>
      </c>
      <c r="BZ10" s="96">
        <v>14043133.236077897</v>
      </c>
      <c r="CA10" s="96">
        <v>14199675.116651664</v>
      </c>
      <c r="CB10" s="96">
        <v>14357962.0038391</v>
      </c>
      <c r="CC10" s="96">
        <v>14518013.349610951</v>
      </c>
      <c r="CD10" s="96">
        <v>14679848.822773302</v>
      </c>
      <c r="CE10" s="96">
        <v>14880304.955606325</v>
      </c>
      <c r="CF10" s="96">
        <v>15083498.355128905</v>
      </c>
      <c r="CG10" s="96">
        <v>15289466.399239266</v>
      </c>
      <c r="CH10" s="96">
        <v>15498246.976237942</v>
      </c>
      <c r="CI10" s="96">
        <v>15709878.49179743</v>
      </c>
      <c r="CJ10" s="96">
        <v>15924399.876027016</v>
      </c>
      <c r="CK10" s="96">
        <v>16141850.590634035</v>
      </c>
      <c r="CL10" s="96">
        <v>16362270.636182951</v>
      </c>
      <c r="CM10" s="96">
        <v>16585700.559453571</v>
      </c>
      <c r="CN10" s="96">
        <v>16812181.460899729</v>
      </c>
      <c r="CO10" s="96">
        <v>17202395.52581808</v>
      </c>
      <c r="CP10" s="96">
        <v>17601666.536547668</v>
      </c>
      <c r="CQ10" s="96">
        <v>18010204.706596419</v>
      </c>
      <c r="CR10" s="96">
        <v>18428225.128569454</v>
      </c>
      <c r="CS10" s="96">
        <v>18855947.887413904</v>
      </c>
      <c r="CT10" s="96">
        <v>19293598.176292159</v>
      </c>
      <c r="CU10" s="96">
        <v>19741406.415144537</v>
      </c>
      <c r="CV10" s="96">
        <v>20199608.372003883</v>
      </c>
      <c r="CW10" s="96">
        <v>20668445.287125815</v>
      </c>
      <c r="CX10" s="96">
        <v>21148164.000000108</v>
      </c>
      <c r="CY10" s="96">
        <v>21605918</v>
      </c>
      <c r="CZ10" s="96">
        <v>22104945</v>
      </c>
      <c r="DA10" s="96">
        <v>22644142</v>
      </c>
      <c r="DB10" s="96">
        <v>23212560</v>
      </c>
      <c r="DC10" s="96">
        <v>23795229</v>
      </c>
      <c r="DD10" s="96">
        <v>24387343</v>
      </c>
      <c r="DE10" s="96">
        <v>24994408</v>
      </c>
      <c r="DF10" s="96">
        <v>25600321</v>
      </c>
      <c r="DG10" s="96">
        <v>26226857</v>
      </c>
      <c r="DH10" s="96">
        <v>26896479</v>
      </c>
      <c r="DI10" s="96">
        <v>27600898</v>
      </c>
      <c r="DJ10" s="96">
        <v>28337013</v>
      </c>
      <c r="DK10" s="96">
        <v>29091869</v>
      </c>
      <c r="DL10" s="96">
        <v>29858922</v>
      </c>
      <c r="DM10" s="96">
        <v>30629174</v>
      </c>
      <c r="DN10" s="96">
        <v>31406541</v>
      </c>
      <c r="DO10" s="96">
        <v>32196360</v>
      </c>
      <c r="DP10" s="96">
        <v>32998319.000000004</v>
      </c>
      <c r="DQ10" s="96">
        <v>33811615</v>
      </c>
      <c r="DR10" s="96">
        <v>34623990</v>
      </c>
      <c r="DS10" s="96">
        <v>35433368</v>
      </c>
      <c r="DT10" s="96">
        <v>36258328</v>
      </c>
      <c r="DU10" s="96">
        <v>37102043</v>
      </c>
      <c r="DV10" s="96">
        <v>37969667</v>
      </c>
      <c r="DW10" s="96">
        <v>38875327</v>
      </c>
      <c r="DX10" s="96">
        <v>39795557</v>
      </c>
      <c r="DY10" s="96">
        <v>40748870</v>
      </c>
      <c r="DZ10" s="96">
        <v>41761431</v>
      </c>
      <c r="EA10" s="96">
        <v>42818628</v>
      </c>
      <c r="EB10" s="96">
        <v>43950413</v>
      </c>
      <c r="EC10" s="96">
        <v>45147224</v>
      </c>
      <c r="ED10" s="96">
        <v>46407611</v>
      </c>
      <c r="EE10" s="96">
        <v>47786402</v>
      </c>
      <c r="EF10" s="96">
        <v>49247334</v>
      </c>
      <c r="EG10" s="96">
        <v>50734968</v>
      </c>
      <c r="EH10" s="96">
        <v>52206295</v>
      </c>
      <c r="EI10" s="96">
        <v>53674435</v>
      </c>
      <c r="EJ10" s="96">
        <v>55187681</v>
      </c>
      <c r="EK10" s="96">
        <v>56710642</v>
      </c>
      <c r="EL10" s="96">
        <v>58396618</v>
      </c>
      <c r="EM10" s="96">
        <v>60028997</v>
      </c>
      <c r="EN10" s="96">
        <v>61480660</v>
      </c>
      <c r="EO10" s="96">
        <v>62915681</v>
      </c>
      <c r="EP10" s="96">
        <v>64285589</v>
      </c>
      <c r="EQ10" s="96">
        <v>65652622</v>
      </c>
      <c r="ER10" s="96">
        <v>67028047.999999993</v>
      </c>
      <c r="ES10" s="96">
        <v>68431740</v>
      </c>
      <c r="ET10" s="96">
        <v>69943294</v>
      </c>
      <c r="EU10" s="96">
        <v>71520954</v>
      </c>
      <c r="EV10" s="96">
        <v>73083284</v>
      </c>
      <c r="EW10" s="96">
        <v>74652029</v>
      </c>
      <c r="EX10" s="96">
        <v>76239137</v>
      </c>
      <c r="EY10" s="96">
        <v>77853548</v>
      </c>
      <c r="EZ10" s="96">
        <v>79477443</v>
      </c>
      <c r="FA10" s="96">
        <v>81101004</v>
      </c>
      <c r="FB10" s="96">
        <v>82700403</v>
      </c>
      <c r="FC10" s="96">
        <v>84276225</v>
      </c>
      <c r="FD10" s="96">
        <v>85864789</v>
      </c>
      <c r="FE10" s="96">
        <v>87501636</v>
      </c>
      <c r="FF10" s="96">
        <v>89196072</v>
      </c>
      <c r="FG10" s="96">
        <v>91093059</v>
      </c>
      <c r="FH10" s="96">
        <v>93161001</v>
      </c>
      <c r="FI10" s="96">
        <v>95333553</v>
      </c>
      <c r="FJ10" s="96">
        <v>97528654</v>
      </c>
      <c r="FK10" s="96">
        <v>99597342</v>
      </c>
      <c r="FL10" s="96">
        <v>101644589</v>
      </c>
      <c r="FM10" s="96">
        <v>103696057</v>
      </c>
      <c r="FN10" s="96">
        <v>105682094</v>
      </c>
      <c r="FO10" s="96">
        <v>107553158</v>
      </c>
      <c r="FP10" s="96">
        <v>109315124</v>
      </c>
      <c r="FQ10" s="96">
        <v>110957008</v>
      </c>
      <c r="FR10" s="96">
        <v>112618250</v>
      </c>
      <c r="FS10" s="96">
        <v>114535772</v>
      </c>
    </row>
    <row r="11" spans="1:175" x14ac:dyDescent="0.3">
      <c r="A11" s="2" t="s">
        <v>182</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row>
    <row r="12" spans="1:175" x14ac:dyDescent="0.3">
      <c r="A12" s="15" t="s">
        <v>77</v>
      </c>
      <c r="B12" s="96">
        <v>118649.5010745061</v>
      </c>
      <c r="C12" s="96">
        <v>119847.98088333951</v>
      </c>
      <c r="D12" s="96">
        <v>121058.56654882779</v>
      </c>
      <c r="E12" s="96">
        <v>122281.38035235132</v>
      </c>
      <c r="F12" s="96">
        <v>123516.54581045589</v>
      </c>
      <c r="G12" s="96">
        <v>124764.18768732918</v>
      </c>
      <c r="H12" s="96">
        <v>126024.43200740324</v>
      </c>
      <c r="I12" s="96">
        <v>127297.40606808408</v>
      </c>
      <c r="J12" s="96">
        <v>128583.2384526102</v>
      </c>
      <c r="K12" s="96">
        <v>129882.0590430406</v>
      </c>
      <c r="L12" s="96">
        <v>131193.9990333743</v>
      </c>
      <c r="M12" s="96">
        <v>132519.19094280235</v>
      </c>
      <c r="N12" s="96">
        <v>133857.76862909328</v>
      </c>
      <c r="O12" s="96">
        <v>135209.86730211446</v>
      </c>
      <c r="P12" s="96">
        <v>136575.62353748936</v>
      </c>
      <c r="Q12" s="96">
        <v>137955.17529039329</v>
      </c>
      <c r="R12" s="96">
        <v>139348.6619094882</v>
      </c>
      <c r="S12" s="96">
        <v>140756.22415099817</v>
      </c>
      <c r="T12" s="96">
        <v>142178.00419292747</v>
      </c>
      <c r="U12" s="96">
        <v>143614.14564942167</v>
      </c>
      <c r="V12" s="96">
        <v>145064.7935852744</v>
      </c>
      <c r="W12" s="96">
        <v>146530.09453058022</v>
      </c>
      <c r="X12" s="96">
        <v>148010.19649553558</v>
      </c>
      <c r="Y12" s="96">
        <v>149505.24898538948</v>
      </c>
      <c r="Z12" s="96">
        <v>151015.40301554496</v>
      </c>
      <c r="AA12" s="96">
        <v>152540.81112681309</v>
      </c>
      <c r="AB12" s="96">
        <v>154081.62740082134</v>
      </c>
      <c r="AC12" s="96">
        <v>155638.00747557709</v>
      </c>
      <c r="AD12" s="96">
        <v>157210.108561189</v>
      </c>
      <c r="AE12" s="96">
        <v>158798.08945574646</v>
      </c>
      <c r="AF12" s="96">
        <v>160402.11056135999</v>
      </c>
      <c r="AG12" s="96">
        <v>162022.33390036359</v>
      </c>
      <c r="AH12" s="96">
        <v>163658.92313168038</v>
      </c>
      <c r="AI12" s="96">
        <v>165312.04356735392</v>
      </c>
      <c r="AJ12" s="96">
        <v>166981.86218924634</v>
      </c>
      <c r="AK12" s="96">
        <v>168668.54766590535</v>
      </c>
      <c r="AL12" s="96">
        <v>170372.27036960135</v>
      </c>
      <c r="AM12" s="96">
        <v>172093.20239353672</v>
      </c>
      <c r="AN12" s="96">
        <v>173831.51756922898</v>
      </c>
      <c r="AO12" s="96">
        <v>175587.39148406967</v>
      </c>
      <c r="AP12" s="96">
        <v>177361.00149906028</v>
      </c>
      <c r="AQ12" s="96">
        <v>179152.52676672762</v>
      </c>
      <c r="AR12" s="96">
        <v>180962.14824921987</v>
      </c>
      <c r="AS12" s="96">
        <v>182790.0487365858</v>
      </c>
      <c r="AT12" s="96">
        <v>184636.41286523824</v>
      </c>
      <c r="AU12" s="96">
        <v>186501.42713660435</v>
      </c>
      <c r="AV12" s="96">
        <v>188385.27993596403</v>
      </c>
      <c r="AW12" s="96">
        <v>190288.1615514789</v>
      </c>
      <c r="AX12" s="96">
        <v>192210.26419341305</v>
      </c>
      <c r="AY12" s="96">
        <v>194151.78201354863</v>
      </c>
      <c r="AZ12" s="96">
        <v>196112.91112479658</v>
      </c>
      <c r="BA12" s="96">
        <v>199338.2216695231</v>
      </c>
      <c r="BB12" s="96">
        <v>202616.57628998265</v>
      </c>
      <c r="BC12" s="96">
        <v>205948.84735921695</v>
      </c>
      <c r="BD12" s="96">
        <v>209335.921597482</v>
      </c>
      <c r="BE12" s="96">
        <v>212778.70030820521</v>
      </c>
      <c r="BF12" s="96">
        <v>216278.09961782306</v>
      </c>
      <c r="BG12" s="96">
        <v>219835.05071956306</v>
      </c>
      <c r="BH12" s="96">
        <v>223450.50012123509</v>
      </c>
      <c r="BI12" s="96">
        <v>227125.40989709794</v>
      </c>
      <c r="BJ12" s="96">
        <v>230860.75794386843</v>
      </c>
      <c r="BK12" s="96">
        <v>234439.94071111124</v>
      </c>
      <c r="BL12" s="96">
        <v>238074.6138501064</v>
      </c>
      <c r="BM12" s="96">
        <v>241765.63766376587</v>
      </c>
      <c r="BN12" s="96">
        <v>245513.88579283087</v>
      </c>
      <c r="BO12" s="96">
        <v>249320.24542265665</v>
      </c>
      <c r="BP12" s="96">
        <v>253185.61749320358</v>
      </c>
      <c r="BQ12" s="96">
        <v>257110.91691228349</v>
      </c>
      <c r="BR12" s="96">
        <v>261097.07277211221</v>
      </c>
      <c r="BS12" s="96">
        <v>265145.02856921958</v>
      </c>
      <c r="BT12" s="96">
        <v>269255.74242776853</v>
      </c>
      <c r="BU12" s="96">
        <v>274914.60418973584</v>
      </c>
      <c r="BV12" s="96">
        <v>280692.39643820754</v>
      </c>
      <c r="BW12" s="96">
        <v>286591.61869715439</v>
      </c>
      <c r="BX12" s="96">
        <v>292614.82302224205</v>
      </c>
      <c r="BY12" s="96">
        <v>298764.61510487372</v>
      </c>
      <c r="BZ12" s="96">
        <v>305043.6553994345</v>
      </c>
      <c r="CA12" s="96">
        <v>311454.66027422808</v>
      </c>
      <c r="CB12" s="96">
        <v>318000.40318660124</v>
      </c>
      <c r="CC12" s="96">
        <v>324683.71588276629</v>
      </c>
      <c r="CD12" s="96">
        <v>331507.48962283885</v>
      </c>
      <c r="CE12" s="96">
        <v>338198.82593475672</v>
      </c>
      <c r="CF12" s="96">
        <v>345025.22399653168</v>
      </c>
      <c r="CG12" s="96">
        <v>351989.40997158224</v>
      </c>
      <c r="CH12" s="96">
        <v>359094.16504976474</v>
      </c>
      <c r="CI12" s="96">
        <v>366342.32655805838</v>
      </c>
      <c r="CJ12" s="96">
        <v>373736.78909366904</v>
      </c>
      <c r="CK12" s="96">
        <v>381280.50568000396</v>
      </c>
      <c r="CL12" s="96">
        <v>388976.48894597974</v>
      </c>
      <c r="CM12" s="96">
        <v>396827.81232913397</v>
      </c>
      <c r="CN12" s="96">
        <v>404837.6113030205</v>
      </c>
      <c r="CO12" s="96">
        <v>414649.36713505303</v>
      </c>
      <c r="CP12" s="96">
        <v>424698.92338339955</v>
      </c>
      <c r="CQ12" s="96">
        <v>434992.04344443552</v>
      </c>
      <c r="CR12" s="96">
        <v>445534.63039779814</v>
      </c>
      <c r="CS12" s="96">
        <v>456332.73039178806</v>
      </c>
      <c r="CT12" s="96">
        <v>467392.53611082141</v>
      </c>
      <c r="CU12" s="96">
        <v>478720.39032691915</v>
      </c>
      <c r="CV12" s="96">
        <v>490322.78953727137</v>
      </c>
      <c r="CW12" s="96">
        <v>502206.38768996327</v>
      </c>
      <c r="CX12" s="96">
        <v>514377.99999999814</v>
      </c>
      <c r="CY12" s="96">
        <v>523962.99999999994</v>
      </c>
      <c r="CZ12" s="96">
        <v>534163</v>
      </c>
      <c r="DA12" s="96">
        <v>544900</v>
      </c>
      <c r="DB12" s="96">
        <v>556141</v>
      </c>
      <c r="DC12" s="96">
        <v>567846</v>
      </c>
      <c r="DD12" s="96">
        <v>580024</v>
      </c>
      <c r="DE12" s="96">
        <v>592702</v>
      </c>
      <c r="DF12" s="96">
        <v>605902</v>
      </c>
      <c r="DG12" s="96">
        <v>619695</v>
      </c>
      <c r="DH12" s="96">
        <v>634138</v>
      </c>
      <c r="DI12" s="96">
        <v>649274</v>
      </c>
      <c r="DJ12" s="96">
        <v>665119</v>
      </c>
      <c r="DK12" s="96">
        <v>681633</v>
      </c>
      <c r="DL12" s="96">
        <v>698797</v>
      </c>
      <c r="DM12" s="96">
        <v>716588</v>
      </c>
      <c r="DN12" s="96">
        <v>734866</v>
      </c>
      <c r="DO12" s="96">
        <v>753683</v>
      </c>
      <c r="DP12" s="96">
        <v>773428</v>
      </c>
      <c r="DQ12" s="96">
        <v>794588</v>
      </c>
      <c r="DR12" s="96">
        <v>817474</v>
      </c>
      <c r="DS12" s="96">
        <v>842353</v>
      </c>
      <c r="DT12" s="96">
        <v>868954</v>
      </c>
      <c r="DU12" s="96">
        <v>896264</v>
      </c>
      <c r="DV12" s="96">
        <v>922900</v>
      </c>
      <c r="DW12" s="96">
        <v>947925</v>
      </c>
      <c r="DX12" s="96">
        <v>971117</v>
      </c>
      <c r="DY12" s="96">
        <v>992955</v>
      </c>
      <c r="DZ12" s="96">
        <v>1014055</v>
      </c>
      <c r="EA12" s="96">
        <v>1035378.9999999999</v>
      </c>
      <c r="EB12" s="96">
        <v>1057723</v>
      </c>
      <c r="EC12" s="96">
        <v>1080938</v>
      </c>
      <c r="ED12" s="96">
        <v>1105103</v>
      </c>
      <c r="EE12" s="96">
        <v>1131624</v>
      </c>
      <c r="EF12" s="96">
        <v>1162282</v>
      </c>
      <c r="EG12" s="96">
        <v>1198149</v>
      </c>
      <c r="EH12" s="96">
        <v>1239923</v>
      </c>
      <c r="EI12" s="96">
        <v>1286796</v>
      </c>
      <c r="EJ12" s="96">
        <v>1336545</v>
      </c>
      <c r="EK12" s="96">
        <v>1386011</v>
      </c>
      <c r="EL12" s="96">
        <v>1432899</v>
      </c>
      <c r="EM12" s="96">
        <v>1476399</v>
      </c>
      <c r="EN12" s="96">
        <v>1516951</v>
      </c>
      <c r="EO12" s="96">
        <v>1555098</v>
      </c>
      <c r="EP12" s="96">
        <v>1591826</v>
      </c>
      <c r="EQ12" s="96">
        <v>1627866</v>
      </c>
      <c r="ER12" s="96">
        <v>1663378</v>
      </c>
      <c r="ES12" s="96">
        <v>1698029</v>
      </c>
      <c r="ET12" s="96">
        <v>1731635</v>
      </c>
      <c r="EU12" s="96">
        <v>1763861</v>
      </c>
      <c r="EV12" s="96">
        <v>1794583</v>
      </c>
      <c r="EW12" s="96">
        <v>1823667</v>
      </c>
      <c r="EX12" s="96">
        <v>1851519</v>
      </c>
      <c r="EY12" s="96">
        <v>1879113</v>
      </c>
      <c r="EZ12" s="96">
        <v>1907737</v>
      </c>
      <c r="FA12" s="96">
        <v>1938316</v>
      </c>
      <c r="FB12" s="96">
        <v>1971318</v>
      </c>
      <c r="FC12" s="96">
        <v>2006516</v>
      </c>
      <c r="FD12" s="96">
        <v>2043382</v>
      </c>
      <c r="FE12" s="96">
        <v>2081039.0000000002</v>
      </c>
      <c r="FF12" s="96">
        <v>2118877</v>
      </c>
      <c r="FG12" s="96">
        <v>2156698</v>
      </c>
      <c r="FH12" s="96">
        <v>2194777</v>
      </c>
      <c r="FI12" s="96">
        <v>2233506</v>
      </c>
      <c r="FJ12" s="96">
        <v>2273426</v>
      </c>
      <c r="FK12" s="96">
        <v>2314901</v>
      </c>
      <c r="FL12" s="96">
        <v>2358044</v>
      </c>
      <c r="FM12" s="96">
        <v>2402623</v>
      </c>
      <c r="FN12" s="96">
        <v>2448300</v>
      </c>
      <c r="FO12" s="96">
        <v>2494524</v>
      </c>
      <c r="FP12" s="96">
        <v>2540916</v>
      </c>
      <c r="FQ12" s="96"/>
      <c r="FR12" s="96"/>
      <c r="FS12" s="96"/>
    </row>
    <row r="13" spans="1:175" x14ac:dyDescent="0.3">
      <c r="A13" s="15" t="s">
        <v>79</v>
      </c>
      <c r="B13" s="96">
        <v>95425.820400600511</v>
      </c>
      <c r="C13" s="96">
        <v>96389.717576364172</v>
      </c>
      <c r="D13" s="96">
        <v>97363.351087236544</v>
      </c>
      <c r="E13" s="96">
        <v>98346.819280036914</v>
      </c>
      <c r="F13" s="96">
        <v>99340.221494986792</v>
      </c>
      <c r="G13" s="96">
        <v>100343.65807574424</v>
      </c>
      <c r="H13" s="96">
        <v>101357.23037953966</v>
      </c>
      <c r="I13" s="96">
        <v>102381.04078741379</v>
      </c>
      <c r="J13" s="96">
        <v>103415.19271455939</v>
      </c>
      <c r="K13" s="96">
        <v>104459.79062076706</v>
      </c>
      <c r="L13" s="96">
        <v>105514.94002097695</v>
      </c>
      <c r="M13" s="96">
        <v>106580.7474959363</v>
      </c>
      <c r="N13" s="96">
        <v>107657.32070296595</v>
      </c>
      <c r="O13" s="96">
        <v>108744.76838683429</v>
      </c>
      <c r="P13" s="96">
        <v>109843.20039074169</v>
      </c>
      <c r="Q13" s="96">
        <v>110952.72766741583</v>
      </c>
      <c r="R13" s="96">
        <v>112073.462290319</v>
      </c>
      <c r="S13" s="96">
        <v>113205.5174649687</v>
      </c>
      <c r="T13" s="96">
        <v>114349.00754037239</v>
      </c>
      <c r="U13" s="96">
        <v>115504.04802057816</v>
      </c>
      <c r="V13" s="96">
        <v>116670.75557634157</v>
      </c>
      <c r="W13" s="96">
        <v>117849.24805691068</v>
      </c>
      <c r="X13" s="96">
        <v>119039.64450193</v>
      </c>
      <c r="Y13" s="96">
        <v>120242.06515346466</v>
      </c>
      <c r="Z13" s="96">
        <v>121456.63146814614</v>
      </c>
      <c r="AA13" s="96">
        <v>122683.46612944054</v>
      </c>
      <c r="AB13" s="96">
        <v>123922.69306004098</v>
      </c>
      <c r="AC13" s="96">
        <v>125174.43743438482</v>
      </c>
      <c r="AD13" s="96">
        <v>126438.82569129781</v>
      </c>
      <c r="AE13" s="96">
        <v>127715.98554676547</v>
      </c>
      <c r="AF13" s="96">
        <v>129006.04600683351</v>
      </c>
      <c r="AG13" s="96">
        <v>130309.13738063989</v>
      </c>
      <c r="AH13" s="96">
        <v>131625.39129357564</v>
      </c>
      <c r="AI13" s="96">
        <v>132954.94070058144</v>
      </c>
      <c r="AJ13" s="96">
        <v>134297.91989957719</v>
      </c>
      <c r="AK13" s="96">
        <v>135654.46454502744</v>
      </c>
      <c r="AL13" s="96">
        <v>137024.71166164384</v>
      </c>
      <c r="AM13" s="96">
        <v>138408.79965822611</v>
      </c>
      <c r="AN13" s="96">
        <v>139806.86834164252</v>
      </c>
      <c r="AO13" s="96">
        <v>141219.05893095201</v>
      </c>
      <c r="AP13" s="96">
        <v>142645.51407166873</v>
      </c>
      <c r="AQ13" s="96">
        <v>144086.37785017048</v>
      </c>
      <c r="AR13" s="96">
        <v>145541.79580825305</v>
      </c>
      <c r="AS13" s="96">
        <v>147011.91495783144</v>
      </c>
      <c r="AT13" s="96">
        <v>148496.88379578936</v>
      </c>
      <c r="AU13" s="96">
        <v>149996.85231897922</v>
      </c>
      <c r="AV13" s="96">
        <v>151511.97203937298</v>
      </c>
      <c r="AW13" s="96">
        <v>153042.39599936671</v>
      </c>
      <c r="AX13" s="96">
        <v>154588.27878723913</v>
      </c>
      <c r="AY13" s="96">
        <v>156149.77655276685</v>
      </c>
      <c r="AZ13" s="96">
        <v>157727.04702299682</v>
      </c>
      <c r="BA13" s="96">
        <v>160321.0562854881</v>
      </c>
      <c r="BB13" s="96">
        <v>162957.72712176075</v>
      </c>
      <c r="BC13" s="96">
        <v>165637.76115223835</v>
      </c>
      <c r="BD13" s="96">
        <v>168361.87153632854</v>
      </c>
      <c r="BE13" s="96">
        <v>171130.78316219524</v>
      </c>
      <c r="BF13" s="96">
        <v>173945.23283965225</v>
      </c>
      <c r="BG13" s="96">
        <v>176805.96949622882</v>
      </c>
      <c r="BH13" s="96">
        <v>179713.7543764599</v>
      </c>
      <c r="BI13" s="96">
        <v>182669.36124445414</v>
      </c>
      <c r="BJ13" s="96">
        <v>185673.57658979314</v>
      </c>
      <c r="BK13" s="96">
        <v>188552.19343044353</v>
      </c>
      <c r="BL13" s="96">
        <v>191475.43931884249</v>
      </c>
      <c r="BM13" s="96">
        <v>194444.00616781248</v>
      </c>
      <c r="BN13" s="96">
        <v>197458.59661734529</v>
      </c>
      <c r="BO13" s="96">
        <v>200519.92420091233</v>
      </c>
      <c r="BP13" s="96">
        <v>203628.71351435312</v>
      </c>
      <c r="BQ13" s="96">
        <v>206785.7003873825</v>
      </c>
      <c r="BR13" s="96">
        <v>209991.63205775636</v>
      </c>
      <c r="BS13" s="96">
        <v>213247.267348138</v>
      </c>
      <c r="BT13" s="96">
        <v>216553.3768457062</v>
      </c>
      <c r="BU13" s="96">
        <v>221104.60985788904</v>
      </c>
      <c r="BV13" s="96">
        <v>225751.49467764419</v>
      </c>
      <c r="BW13" s="96">
        <v>230496.04158839764</v>
      </c>
      <c r="BX13" s="96">
        <v>235340.30312305852</v>
      </c>
      <c r="BY13" s="96">
        <v>240286.37495196346</v>
      </c>
      <c r="BZ13" s="96">
        <v>245336.39678948166</v>
      </c>
      <c r="CA13" s="96">
        <v>250492.55331967439</v>
      </c>
      <c r="CB13" s="96">
        <v>255757.07514140868</v>
      </c>
      <c r="CC13" s="96">
        <v>261132.23973333405</v>
      </c>
      <c r="CD13" s="96">
        <v>266620.37243913952</v>
      </c>
      <c r="CE13" s="96">
        <v>272001.99015652144</v>
      </c>
      <c r="CF13" s="96">
        <v>277492.23351638933</v>
      </c>
      <c r="CG13" s="96">
        <v>283093.29508068739</v>
      </c>
      <c r="CH13" s="96">
        <v>288807.41166728101</v>
      </c>
      <c r="CI13" s="96">
        <v>294636.86524324375</v>
      </c>
      <c r="CJ13" s="96">
        <v>300583.98383617448</v>
      </c>
      <c r="CK13" s="96">
        <v>306651.14246390935</v>
      </c>
      <c r="CL13" s="96">
        <v>312840.76408299955</v>
      </c>
      <c r="CM13" s="96">
        <v>319155.32055633387</v>
      </c>
      <c r="CN13" s="96">
        <v>325597.33364029153</v>
      </c>
      <c r="CO13" s="96">
        <v>333488.6002816417</v>
      </c>
      <c r="CP13" s="96">
        <v>341571.12183441466</v>
      </c>
      <c r="CQ13" s="96">
        <v>349849.53360531171</v>
      </c>
      <c r="CR13" s="96">
        <v>358328.58324360353</v>
      </c>
      <c r="CS13" s="96">
        <v>367013.13346389623</v>
      </c>
      <c r="CT13" s="96">
        <v>375908.16483488609</v>
      </c>
      <c r="CU13" s="96">
        <v>385018.77863570384</v>
      </c>
      <c r="CV13" s="96">
        <v>394350.19978148601</v>
      </c>
      <c r="CW13" s="96">
        <v>403907.77981985128</v>
      </c>
      <c r="CX13" s="96">
        <v>413697.00000000006</v>
      </c>
      <c r="CY13" s="96">
        <v>423556</v>
      </c>
      <c r="CZ13" s="96">
        <v>433711</v>
      </c>
      <c r="DA13" s="96">
        <v>443973</v>
      </c>
      <c r="DB13" s="96">
        <v>454043</v>
      </c>
      <c r="DC13" s="96">
        <v>463926</v>
      </c>
      <c r="DD13" s="96">
        <v>473782</v>
      </c>
      <c r="DE13" s="96">
        <v>483788</v>
      </c>
      <c r="DF13" s="96">
        <v>494106</v>
      </c>
      <c r="DG13" s="96">
        <v>504877</v>
      </c>
      <c r="DH13" s="96">
        <v>516164.99999999994</v>
      </c>
      <c r="DI13" s="96">
        <v>527942</v>
      </c>
      <c r="DJ13" s="96">
        <v>540186</v>
      </c>
      <c r="DK13" s="96">
        <v>552966</v>
      </c>
      <c r="DL13" s="96">
        <v>566266</v>
      </c>
      <c r="DM13" s="96">
        <v>574664</v>
      </c>
      <c r="DN13" s="96">
        <v>577866</v>
      </c>
      <c r="DO13" s="96">
        <v>580933</v>
      </c>
      <c r="DP13" s="96">
        <v>583966</v>
      </c>
      <c r="DQ13" s="96">
        <v>587066</v>
      </c>
      <c r="DR13" s="96">
        <v>590334</v>
      </c>
      <c r="DS13" s="96">
        <v>600481</v>
      </c>
      <c r="DT13" s="96">
        <v>622407</v>
      </c>
      <c r="DU13" s="96">
        <v>652408</v>
      </c>
      <c r="DV13" s="96">
        <v>685448</v>
      </c>
      <c r="DW13" s="96">
        <v>720380</v>
      </c>
      <c r="DX13" s="96">
        <v>758508</v>
      </c>
      <c r="DY13" s="96">
        <v>799574</v>
      </c>
      <c r="DZ13" s="96">
        <v>849239</v>
      </c>
      <c r="EA13" s="96">
        <v>901742</v>
      </c>
      <c r="EB13" s="96">
        <v>937485</v>
      </c>
      <c r="EC13" s="96">
        <v>969996</v>
      </c>
      <c r="ED13" s="96">
        <v>1009269</v>
      </c>
      <c r="EE13" s="96">
        <v>1046137</v>
      </c>
      <c r="EF13" s="96">
        <v>1083660</v>
      </c>
      <c r="EG13" s="96">
        <v>1121945</v>
      </c>
      <c r="EH13" s="96">
        <v>1160650</v>
      </c>
      <c r="EI13" s="96">
        <v>1199167</v>
      </c>
      <c r="EJ13" s="96">
        <v>1235476</v>
      </c>
      <c r="EK13" s="96">
        <v>1270274</v>
      </c>
      <c r="EL13" s="96">
        <v>1305696</v>
      </c>
      <c r="EM13" s="96">
        <v>1341756</v>
      </c>
      <c r="EN13" s="96">
        <v>1380033</v>
      </c>
      <c r="EO13" s="96">
        <v>1420115</v>
      </c>
      <c r="EP13" s="96">
        <v>1460023</v>
      </c>
      <c r="EQ13" s="96">
        <v>1498836</v>
      </c>
      <c r="ER13" s="96">
        <v>1535914</v>
      </c>
      <c r="ES13" s="96">
        <v>1571691</v>
      </c>
      <c r="ET13" s="96">
        <v>1606899</v>
      </c>
      <c r="EU13" s="96">
        <v>1641997</v>
      </c>
      <c r="EV13" s="96">
        <v>1677382</v>
      </c>
      <c r="EW13" s="96">
        <v>1712254</v>
      </c>
      <c r="EX13" s="96">
        <v>1744763</v>
      </c>
      <c r="EY13" s="96">
        <v>1775736</v>
      </c>
      <c r="EZ13" s="96">
        <v>1807146</v>
      </c>
      <c r="FA13" s="96">
        <v>1839877</v>
      </c>
      <c r="FB13" s="96">
        <v>1874516</v>
      </c>
      <c r="FC13" s="96">
        <v>1911201</v>
      </c>
      <c r="FD13" s="96">
        <v>1949970</v>
      </c>
      <c r="FE13" s="96">
        <v>1990673</v>
      </c>
      <c r="FF13" s="96">
        <v>2033111</v>
      </c>
      <c r="FG13" s="96">
        <v>2073534.9999999998</v>
      </c>
      <c r="FH13" s="96">
        <v>2108617</v>
      </c>
      <c r="FI13" s="96">
        <v>2140682</v>
      </c>
      <c r="FJ13" s="96">
        <v>2172044</v>
      </c>
      <c r="FK13" s="96">
        <v>2203273</v>
      </c>
      <c r="FL13" s="96">
        <v>2234776</v>
      </c>
      <c r="FM13" s="96">
        <v>2266747</v>
      </c>
      <c r="FN13" s="96">
        <v>2299141</v>
      </c>
      <c r="FO13" s="96">
        <v>2332083</v>
      </c>
      <c r="FP13" s="96">
        <v>2365894</v>
      </c>
      <c r="FQ13" s="96">
        <v>2401441</v>
      </c>
      <c r="FR13" s="96">
        <v>2439892</v>
      </c>
      <c r="FS13" s="96">
        <v>2480244</v>
      </c>
    </row>
    <row r="14" spans="1:175" x14ac:dyDescent="0.3">
      <c r="A14" s="15" t="s">
        <v>80</v>
      </c>
      <c r="B14" s="96">
        <v>3007536.1930612144</v>
      </c>
      <c r="C14" s="96">
        <v>3037915.3465264793</v>
      </c>
      <c r="D14" s="96">
        <v>3068601.3601277573</v>
      </c>
      <c r="E14" s="96">
        <v>3099597.3334623813</v>
      </c>
      <c r="F14" s="96">
        <v>3130906.3974367492</v>
      </c>
      <c r="G14" s="96">
        <v>3162531.714582575</v>
      </c>
      <c r="H14" s="96">
        <v>3194476.4793763389</v>
      </c>
      <c r="I14" s="96">
        <v>3226743.9185619587</v>
      </c>
      <c r="J14" s="96">
        <v>3259337.2914767261</v>
      </c>
      <c r="K14" s="96">
        <v>3292259.8903805315</v>
      </c>
      <c r="L14" s="96">
        <v>3325515.0407884195</v>
      </c>
      <c r="M14" s="96">
        <v>3359106.1018064837</v>
      </c>
      <c r="N14" s="96">
        <v>3393036.4664711952</v>
      </c>
      <c r="O14" s="96">
        <v>3427309.5620921161</v>
      </c>
      <c r="P14" s="96">
        <v>3461928.8505980968</v>
      </c>
      <c r="Q14" s="96">
        <v>3496897.8288869658</v>
      </c>
      <c r="R14" s="96">
        <v>3532220.0291787526</v>
      </c>
      <c r="S14" s="96">
        <v>3567899.0193724777</v>
      </c>
      <c r="T14" s="96">
        <v>3603938.4034065423</v>
      </c>
      <c r="U14" s="96">
        <v>3640341.8216227693</v>
      </c>
      <c r="V14" s="96">
        <v>3677112.9511341108</v>
      </c>
      <c r="W14" s="96">
        <v>3714255.5061960719</v>
      </c>
      <c r="X14" s="96">
        <v>3751773.2385818912</v>
      </c>
      <c r="Y14" s="96">
        <v>3789669.9379615067</v>
      </c>
      <c r="Z14" s="96">
        <v>3827949.43228435</v>
      </c>
      <c r="AA14" s="96">
        <v>3866615.5881660106</v>
      </c>
      <c r="AB14" s="96">
        <v>3905672.3112787995</v>
      </c>
      <c r="AC14" s="96">
        <v>3945123.5467462619</v>
      </c>
      <c r="AD14" s="96">
        <v>3984973.2795416787</v>
      </c>
      <c r="AE14" s="96">
        <v>4025225.5348905846</v>
      </c>
      <c r="AF14" s="96">
        <v>4065884.378677363</v>
      </c>
      <c r="AG14" s="96">
        <v>4106953.9178559221</v>
      </c>
      <c r="AH14" s="96">
        <v>4148438.300864567</v>
      </c>
      <c r="AI14" s="96">
        <v>4190341.7180450168</v>
      </c>
      <c r="AJ14" s="96">
        <v>4232668.4020656729</v>
      </c>
      <c r="AK14" s="96">
        <v>4275422.6283491636</v>
      </c>
      <c r="AL14" s="96">
        <v>4318608.7155042058</v>
      </c>
      <c r="AM14" s="96">
        <v>4362231.0257618232</v>
      </c>
      <c r="AN14" s="96">
        <v>4406293.9654159825</v>
      </c>
      <c r="AO14" s="96">
        <v>4450801.9852686692</v>
      </c>
      <c r="AP14" s="96">
        <v>4495759.5810794635</v>
      </c>
      <c r="AQ14" s="96">
        <v>4541171.29401966</v>
      </c>
      <c r="AR14" s="96">
        <v>4587041.7111309702</v>
      </c>
      <c r="AS14" s="96">
        <v>4633375.4657888599</v>
      </c>
      <c r="AT14" s="96">
        <v>4680177.2381705651</v>
      </c>
      <c r="AU14" s="96">
        <v>4727451.7557278434</v>
      </c>
      <c r="AV14" s="96">
        <v>4775203.7936644899</v>
      </c>
      <c r="AW14" s="96">
        <v>4823438.1754186768</v>
      </c>
      <c r="AX14" s="96">
        <v>4872159.7731501786</v>
      </c>
      <c r="AY14" s="96">
        <v>4921373.5082325041</v>
      </c>
      <c r="AZ14" s="96">
        <v>4971084.3517500069</v>
      </c>
      <c r="BA14" s="96">
        <v>5052839.7582985414</v>
      </c>
      <c r="BB14" s="96">
        <v>5135939.7299413225</v>
      </c>
      <c r="BC14" s="96">
        <v>5220406.379653736</v>
      </c>
      <c r="BD14" s="96">
        <v>5306262.1840853998</v>
      </c>
      <c r="BE14" s="96">
        <v>5393529.9895412251</v>
      </c>
      <c r="BF14" s="96">
        <v>5482233.0180608323</v>
      </c>
      <c r="BG14" s="96">
        <v>5572394.8735979619</v>
      </c>
      <c r="BH14" s="96">
        <v>5664039.5483014993</v>
      </c>
      <c r="BI14" s="96">
        <v>5757191.4288998144</v>
      </c>
      <c r="BJ14" s="96">
        <v>5851875.3031900804</v>
      </c>
      <c r="BK14" s="96">
        <v>5942600.688603241</v>
      </c>
      <c r="BL14" s="96">
        <v>6034732.6480002804</v>
      </c>
      <c r="BM14" s="96">
        <v>6128292.9884020565</v>
      </c>
      <c r="BN14" s="96">
        <v>6223303.8549176939</v>
      </c>
      <c r="BO14" s="96">
        <v>6319787.7359861825</v>
      </c>
      <c r="BP14" s="96">
        <v>6417767.4686992401</v>
      </c>
      <c r="BQ14" s="96">
        <v>6517266.2442067051</v>
      </c>
      <c r="BR14" s="96">
        <v>6618307.6132057179</v>
      </c>
      <c r="BS14" s="96">
        <v>6720915.4915150199</v>
      </c>
      <c r="BT14" s="96">
        <v>6825114.1657356769</v>
      </c>
      <c r="BU14" s="96">
        <v>6968555.4057452716</v>
      </c>
      <c r="BV14" s="96">
        <v>7115011.3043870674</v>
      </c>
      <c r="BW14" s="96">
        <v>7264545.2197766807</v>
      </c>
      <c r="BX14" s="96">
        <v>7417221.8416069653</v>
      </c>
      <c r="BY14" s="96">
        <v>7573107.2191333463</v>
      </c>
      <c r="BZ14" s="96">
        <v>7732268.7897473099</v>
      </c>
      <c r="CA14" s="96">
        <v>7894775.4081504177</v>
      </c>
      <c r="CB14" s="96">
        <v>8060697.3761414522</v>
      </c>
      <c r="CC14" s="96">
        <v>8230106.473029606</v>
      </c>
      <c r="CD14" s="96">
        <v>8403075.9866868351</v>
      </c>
      <c r="CE14" s="96">
        <v>8572688.4667713512</v>
      </c>
      <c r="CF14" s="96">
        <v>8745724.50192618</v>
      </c>
      <c r="CG14" s="96">
        <v>8922253.1951401625</v>
      </c>
      <c r="CH14" s="96">
        <v>9102345.0442163032</v>
      </c>
      <c r="CI14" s="96">
        <v>9286071.9699254744</v>
      </c>
      <c r="CJ14" s="96">
        <v>9473507.3447284326</v>
      </c>
      <c r="CK14" s="96">
        <v>9664726.0220775381</v>
      </c>
      <c r="CL14" s="96">
        <v>9859804.3663099427</v>
      </c>
      <c r="CM14" s="96">
        <v>10058820.283144148</v>
      </c>
      <c r="CN14" s="96">
        <v>10261853.250792123</v>
      </c>
      <c r="CO14" s="96">
        <v>10510562.352095356</v>
      </c>
      <c r="CP14" s="96">
        <v>10765299.235667476</v>
      </c>
      <c r="CQ14" s="96">
        <v>11026209.992499491</v>
      </c>
      <c r="CR14" s="96">
        <v>11293444.25428389</v>
      </c>
      <c r="CS14" s="96">
        <v>11567155.279228073</v>
      </c>
      <c r="CT14" s="96">
        <v>11847500.039947554</v>
      </c>
      <c r="CU14" s="96">
        <v>12134639.313489391</v>
      </c>
      <c r="CV14" s="96">
        <v>12428737.77353742</v>
      </c>
      <c r="CW14" s="96">
        <v>12729964.084852232</v>
      </c>
      <c r="CX14" s="96">
        <v>13038491.000000002</v>
      </c>
      <c r="CY14" s="96">
        <v>13309020</v>
      </c>
      <c r="CZ14" s="96">
        <v>13595543</v>
      </c>
      <c r="DA14" s="96">
        <v>13892910</v>
      </c>
      <c r="DB14" s="96">
        <v>14203779</v>
      </c>
      <c r="DC14" s="96">
        <v>14533365</v>
      </c>
      <c r="DD14" s="96">
        <v>14880686</v>
      </c>
      <c r="DE14" s="96">
        <v>15244839</v>
      </c>
      <c r="DF14" s="96">
        <v>15620418</v>
      </c>
      <c r="DG14" s="96">
        <v>16014974</v>
      </c>
      <c r="DH14" s="96">
        <v>16440171.999999998</v>
      </c>
      <c r="DI14" s="96">
        <v>16908035</v>
      </c>
      <c r="DJ14" s="96">
        <v>17418522</v>
      </c>
      <c r="DK14" s="96">
        <v>17954564</v>
      </c>
      <c r="DL14" s="96">
        <v>18511361</v>
      </c>
      <c r="DM14" s="96">
        <v>19089380</v>
      </c>
      <c r="DN14" s="96">
        <v>19690087</v>
      </c>
      <c r="DO14" s="96">
        <v>20314066</v>
      </c>
      <c r="DP14" s="96">
        <v>20957287</v>
      </c>
      <c r="DQ14" s="96">
        <v>21614676</v>
      </c>
      <c r="DR14" s="96">
        <v>22279984</v>
      </c>
      <c r="DS14" s="96">
        <v>22942143</v>
      </c>
      <c r="DT14" s="96">
        <v>23609456</v>
      </c>
      <c r="DU14" s="96">
        <v>24294263</v>
      </c>
      <c r="DV14" s="96">
        <v>24989108</v>
      </c>
      <c r="DW14" s="96">
        <v>25690940</v>
      </c>
      <c r="DX14" s="96">
        <v>26395450</v>
      </c>
      <c r="DY14" s="96">
        <v>27118952</v>
      </c>
      <c r="DZ14" s="96">
        <v>27869507</v>
      </c>
      <c r="EA14" s="96">
        <v>28634162</v>
      </c>
      <c r="EB14" s="96">
        <v>29518857</v>
      </c>
      <c r="EC14" s="96">
        <v>30541044</v>
      </c>
      <c r="ED14" s="96">
        <v>31615339</v>
      </c>
      <c r="EE14" s="96">
        <v>32739304</v>
      </c>
      <c r="EF14" s="96">
        <v>33892788</v>
      </c>
      <c r="EG14" s="96">
        <v>35042093</v>
      </c>
      <c r="EH14" s="96">
        <v>36180515</v>
      </c>
      <c r="EI14" s="96">
        <v>37326190</v>
      </c>
      <c r="EJ14" s="96">
        <v>38480649</v>
      </c>
      <c r="EK14" s="96">
        <v>39628575</v>
      </c>
      <c r="EL14" s="96">
        <v>40746268</v>
      </c>
      <c r="EM14" s="96">
        <v>41687898</v>
      </c>
      <c r="EN14" s="96">
        <v>42443509</v>
      </c>
      <c r="EO14" s="96">
        <v>43297156</v>
      </c>
      <c r="EP14" s="96">
        <v>44004139</v>
      </c>
      <c r="EQ14" s="96">
        <v>44541554</v>
      </c>
      <c r="ER14" s="96">
        <v>45123018</v>
      </c>
      <c r="ES14" s="96">
        <v>45666838</v>
      </c>
      <c r="ET14" s="96">
        <v>46223880</v>
      </c>
      <c r="EU14" s="96">
        <v>46730335</v>
      </c>
      <c r="EV14" s="96">
        <v>47159719</v>
      </c>
      <c r="EW14" s="96">
        <v>47566800</v>
      </c>
      <c r="EX14" s="96">
        <v>48019415</v>
      </c>
      <c r="EY14" s="96">
        <v>48500348</v>
      </c>
      <c r="EZ14" s="96">
        <v>48991421</v>
      </c>
      <c r="FA14" s="96">
        <v>49490033</v>
      </c>
      <c r="FB14" s="96">
        <v>49998277</v>
      </c>
      <c r="FC14" s="96">
        <v>50528584</v>
      </c>
      <c r="FD14" s="96">
        <v>51114599</v>
      </c>
      <c r="FE14" s="96">
        <v>51728516</v>
      </c>
      <c r="FF14" s="96">
        <v>52344051</v>
      </c>
      <c r="FG14" s="96">
        <v>52995205</v>
      </c>
      <c r="FH14" s="96">
        <v>53782567</v>
      </c>
      <c r="FI14" s="96">
        <v>54678791</v>
      </c>
      <c r="FJ14" s="96">
        <v>55594838</v>
      </c>
      <c r="FK14" s="96">
        <v>56723537</v>
      </c>
      <c r="FL14" s="96">
        <v>57259551</v>
      </c>
      <c r="FM14" s="96">
        <v>57635162</v>
      </c>
      <c r="FN14" s="96">
        <v>58613001</v>
      </c>
      <c r="FO14" s="96">
        <v>59587885</v>
      </c>
      <c r="FP14" s="96">
        <v>60562381</v>
      </c>
      <c r="FQ14" s="96">
        <v>61502603</v>
      </c>
      <c r="FR14" s="96">
        <v>62378410</v>
      </c>
      <c r="FS14" s="96">
        <v>63212384</v>
      </c>
    </row>
    <row r="15" spans="1:175" x14ac:dyDescent="0.3">
      <c r="A15" s="15" t="s">
        <v>202</v>
      </c>
      <c r="B15" s="96">
        <v>62661.564480586356</v>
      </c>
      <c r="C15" s="96">
        <v>63294.509576349847</v>
      </c>
      <c r="D15" s="96">
        <v>63933.848056919029</v>
      </c>
      <c r="E15" s="96">
        <v>64579.644501938412</v>
      </c>
      <c r="F15" s="96">
        <v>65231.964143372119</v>
      </c>
      <c r="G15" s="96">
        <v>65890.872872093038</v>
      </c>
      <c r="H15" s="96">
        <v>66556.437244538407</v>
      </c>
      <c r="I15" s="96">
        <v>67228.724489432745</v>
      </c>
      <c r="J15" s="96">
        <v>67907.802514578521</v>
      </c>
      <c r="K15" s="96">
        <v>68593.739913715661</v>
      </c>
      <c r="L15" s="96">
        <v>69286.605973450147</v>
      </c>
      <c r="M15" s="96">
        <v>69986.470680252693</v>
      </c>
      <c r="N15" s="96">
        <v>70693.404727527974</v>
      </c>
      <c r="O15" s="96">
        <v>71407.47952275553</v>
      </c>
      <c r="P15" s="96">
        <v>72128.767194702566</v>
      </c>
      <c r="Q15" s="96">
        <v>72857.340600709664</v>
      </c>
      <c r="R15" s="96">
        <v>73593.273334050187</v>
      </c>
      <c r="S15" s="96">
        <v>74336.639731363815</v>
      </c>
      <c r="T15" s="96">
        <v>75087.514880165472</v>
      </c>
      <c r="U15" s="96">
        <v>75845.974626429772</v>
      </c>
      <c r="V15" s="96">
        <v>76612.095582252397</v>
      </c>
      <c r="W15" s="96">
        <v>77385.955133588272</v>
      </c>
      <c r="X15" s="96">
        <v>78167.631448068962</v>
      </c>
      <c r="Y15" s="96">
        <v>78957.203482897923</v>
      </c>
      <c r="Z15" s="96">
        <v>79754.750992826172</v>
      </c>
      <c r="AA15" s="96">
        <v>80560.354538208237</v>
      </c>
      <c r="AB15" s="96">
        <v>81374.095493139626</v>
      </c>
      <c r="AC15" s="96">
        <v>82196.056053676395</v>
      </c>
      <c r="AD15" s="96">
        <v>83026.319246137762</v>
      </c>
      <c r="AE15" s="96">
        <v>83864.968935492667</v>
      </c>
      <c r="AF15" s="96">
        <v>84712.089833830978</v>
      </c>
      <c r="AG15" s="96">
        <v>85567.767508920195</v>
      </c>
      <c r="AH15" s="96">
        <v>86432.088392848687</v>
      </c>
      <c r="AI15" s="96">
        <v>87305.139790756264</v>
      </c>
      <c r="AJ15" s="96">
        <v>88187.009889652792</v>
      </c>
      <c r="AK15" s="96">
        <v>89077.787767326052</v>
      </c>
      <c r="AL15" s="96">
        <v>89977.563401339474</v>
      </c>
      <c r="AM15" s="96">
        <v>90886.427678120672</v>
      </c>
      <c r="AN15" s="96">
        <v>91804.472402142099</v>
      </c>
      <c r="AO15" s="96">
        <v>92731.790305194038</v>
      </c>
      <c r="AP15" s="96">
        <v>93668.475055751667</v>
      </c>
      <c r="AQ15" s="96">
        <v>94614.621268436022</v>
      </c>
      <c r="AR15" s="96">
        <v>95570.32451357173</v>
      </c>
      <c r="AS15" s="96">
        <v>96535.681326840117</v>
      </c>
      <c r="AT15" s="96">
        <v>97510.789219030412</v>
      </c>
      <c r="AU15" s="96">
        <v>98495.746685889288</v>
      </c>
      <c r="AV15" s="96">
        <v>99490.653218069972</v>
      </c>
      <c r="AW15" s="96">
        <v>100495.60931118179</v>
      </c>
      <c r="AX15" s="96">
        <v>101510.71647594118</v>
      </c>
      <c r="AY15" s="96">
        <v>102536.07724842543</v>
      </c>
      <c r="AZ15" s="96">
        <v>103571.79520042965</v>
      </c>
      <c r="BA15" s="96">
        <v>105275.15680615092</v>
      </c>
      <c r="BB15" s="96">
        <v>107006.53222349178</v>
      </c>
      <c r="BC15" s="96">
        <v>108766.38217297026</v>
      </c>
      <c r="BD15" s="96">
        <v>110555.17495220246</v>
      </c>
      <c r="BE15" s="96">
        <v>112373.38656051684</v>
      </c>
      <c r="BF15" s="96">
        <v>114221.50082561812</v>
      </c>
      <c r="BG15" s="96">
        <v>116100.00953233414</v>
      </c>
      <c r="BH15" s="96">
        <v>118009.41255348051</v>
      </c>
      <c r="BI15" s="96">
        <v>119950.21798287686</v>
      </c>
      <c r="BJ15" s="96">
        <v>121922.94227055111</v>
      </c>
      <c r="BK15" s="96">
        <v>123813.19203752276</v>
      </c>
      <c r="BL15" s="96">
        <v>125732.74756200812</v>
      </c>
      <c r="BM15" s="96">
        <v>127682.06319000867</v>
      </c>
      <c r="BN15" s="96">
        <v>129661.6003115441</v>
      </c>
      <c r="BO15" s="96">
        <v>131671.8274698602</v>
      </c>
      <c r="BP15" s="96">
        <v>133713.22047233002</v>
      </c>
      <c r="BQ15" s="96">
        <v>135786.26250307425</v>
      </c>
      <c r="BR15" s="96">
        <v>137891.44423732761</v>
      </c>
      <c r="BS15" s="96">
        <v>140029.26395757849</v>
      </c>
      <c r="BT15" s="96">
        <v>142200.22767150923</v>
      </c>
      <c r="BU15" s="96">
        <v>145188.80434459253</v>
      </c>
      <c r="BV15" s="96">
        <v>148240.1909771052</v>
      </c>
      <c r="BW15" s="96">
        <v>151355.70762586198</v>
      </c>
      <c r="BX15" s="96">
        <v>154536.7020908891</v>
      </c>
      <c r="BY15" s="96">
        <v>157784.55049849462</v>
      </c>
      <c r="BZ15" s="96">
        <v>161100.65789659278</v>
      </c>
      <c r="CA15" s="96">
        <v>164486.45886254017</v>
      </c>
      <c r="CB15" s="96">
        <v>167943.41812374644</v>
      </c>
      <c r="CC15" s="96">
        <v>171473.03119132851</v>
      </c>
      <c r="CD15" s="96">
        <v>175076.82500708176</v>
      </c>
      <c r="CE15" s="96">
        <v>178610.6755329869</v>
      </c>
      <c r="CF15" s="96">
        <v>182215.85531414291</v>
      </c>
      <c r="CG15" s="96">
        <v>185893.80410093465</v>
      </c>
      <c r="CH15" s="96">
        <v>189645.99070449013</v>
      </c>
      <c r="CI15" s="96">
        <v>193473.91358325921</v>
      </c>
      <c r="CJ15" s="96">
        <v>197379.1014414322</v>
      </c>
      <c r="CK15" s="96">
        <v>201363.11383943676</v>
      </c>
      <c r="CL15" s="96">
        <v>205427.5418167582</v>
      </c>
      <c r="CM15" s="96">
        <v>209574.0085273305</v>
      </c>
      <c r="CN15" s="96">
        <v>213804.16988775253</v>
      </c>
      <c r="CO15" s="96">
        <v>218985.98662670871</v>
      </c>
      <c r="CP15" s="96">
        <v>224293.39130312292</v>
      </c>
      <c r="CQ15" s="96">
        <v>229729.42770083187</v>
      </c>
      <c r="CR15" s="96">
        <v>235297.2133736556</v>
      </c>
      <c r="CS15" s="96">
        <v>240999.94143330696</v>
      </c>
      <c r="CT15" s="96">
        <v>246840.88238063367</v>
      </c>
      <c r="CU15" s="96">
        <v>252823.38598124261</v>
      </c>
      <c r="CV15" s="96">
        <v>258950.88318658236</v>
      </c>
      <c r="CW15" s="96">
        <v>265226.88810158556</v>
      </c>
      <c r="CX15" s="96">
        <v>271654.99999999988</v>
      </c>
      <c r="CY15" s="96">
        <v>278604</v>
      </c>
      <c r="CZ15" s="96">
        <v>285630</v>
      </c>
      <c r="DA15" s="96">
        <v>292738</v>
      </c>
      <c r="DB15" s="96">
        <v>299930</v>
      </c>
      <c r="DC15" s="96">
        <v>307217</v>
      </c>
      <c r="DD15" s="96">
        <v>314613</v>
      </c>
      <c r="DE15" s="96">
        <v>322123</v>
      </c>
      <c r="DF15" s="96">
        <v>329760</v>
      </c>
      <c r="DG15" s="96">
        <v>337509</v>
      </c>
      <c r="DH15" s="96">
        <v>345337</v>
      </c>
      <c r="DI15" s="96">
        <v>353264</v>
      </c>
      <c r="DJ15" s="96">
        <v>361365</v>
      </c>
      <c r="DK15" s="96">
        <v>369759</v>
      </c>
      <c r="DL15" s="96">
        <v>378656</v>
      </c>
      <c r="DM15" s="96">
        <v>388336</v>
      </c>
      <c r="DN15" s="96">
        <v>398766</v>
      </c>
      <c r="DO15" s="96">
        <v>409031</v>
      </c>
      <c r="DP15" s="96">
        <v>419147</v>
      </c>
      <c r="DQ15" s="96">
        <v>429875</v>
      </c>
      <c r="DR15" s="96">
        <v>441216</v>
      </c>
      <c r="DS15" s="96">
        <v>453183</v>
      </c>
      <c r="DT15" s="96">
        <v>465788</v>
      </c>
      <c r="DU15" s="96">
        <v>479038</v>
      </c>
      <c r="DV15" s="96">
        <v>492988</v>
      </c>
      <c r="DW15" s="96">
        <v>507673</v>
      </c>
      <c r="DX15" s="96">
        <v>523330.00000000006</v>
      </c>
      <c r="DY15" s="96">
        <v>540348</v>
      </c>
      <c r="DZ15" s="96">
        <v>558446</v>
      </c>
      <c r="EA15" s="96">
        <v>577199</v>
      </c>
      <c r="EB15" s="96">
        <v>596644</v>
      </c>
      <c r="EC15" s="96">
        <v>616808</v>
      </c>
      <c r="ED15" s="96">
        <v>637652</v>
      </c>
      <c r="EE15" s="96">
        <v>658957</v>
      </c>
      <c r="EF15" s="96">
        <v>680783</v>
      </c>
      <c r="EG15" s="96">
        <v>706196</v>
      </c>
      <c r="EH15" s="96">
        <v>734732</v>
      </c>
      <c r="EI15" s="96">
        <v>763811</v>
      </c>
      <c r="EJ15" s="96">
        <v>799798</v>
      </c>
      <c r="EK15" s="96">
        <v>837800</v>
      </c>
      <c r="EL15" s="96">
        <v>872428</v>
      </c>
      <c r="EM15" s="96">
        <v>908189</v>
      </c>
      <c r="EN15" s="96">
        <v>943416</v>
      </c>
      <c r="EO15" s="96">
        <v>971318</v>
      </c>
      <c r="EP15" s="96">
        <v>971212</v>
      </c>
      <c r="EQ15" s="96">
        <v>970433</v>
      </c>
      <c r="ER15" s="96">
        <v>989841</v>
      </c>
      <c r="ES15" s="96">
        <v>1006635</v>
      </c>
      <c r="ET15" s="96">
        <v>1019653</v>
      </c>
      <c r="EU15" s="96">
        <v>1030781.9999999999</v>
      </c>
      <c r="EV15" s="96">
        <v>1041414</v>
      </c>
      <c r="EW15" s="96">
        <v>1051064</v>
      </c>
      <c r="EX15" s="96">
        <v>1059441</v>
      </c>
      <c r="EY15" s="96">
        <v>1066700</v>
      </c>
      <c r="EZ15" s="96">
        <v>1073159</v>
      </c>
      <c r="FA15" s="96">
        <v>1079022</v>
      </c>
      <c r="FB15" s="96">
        <v>1084436</v>
      </c>
      <c r="FC15" s="96">
        <v>1090705</v>
      </c>
      <c r="FD15" s="96">
        <v>1098091</v>
      </c>
      <c r="FE15" s="96">
        <v>1105153</v>
      </c>
      <c r="FF15" s="96">
        <v>1111650</v>
      </c>
      <c r="FG15" s="96">
        <v>1117833</v>
      </c>
      <c r="FH15" s="96">
        <v>1123863</v>
      </c>
      <c r="FI15" s="96">
        <v>1129990</v>
      </c>
      <c r="FJ15" s="96">
        <v>1136299</v>
      </c>
      <c r="FK15" s="96">
        <v>1142813</v>
      </c>
      <c r="FL15" s="96">
        <v>1149507</v>
      </c>
      <c r="FM15" s="96">
        <v>1158195</v>
      </c>
      <c r="FN15" s="96">
        <v>1168929</v>
      </c>
      <c r="FO15" s="96">
        <v>1179874</v>
      </c>
      <c r="FP15" s="96">
        <v>1192729</v>
      </c>
      <c r="FQ15" s="96">
        <v>1206593</v>
      </c>
      <c r="FR15" s="96">
        <v>1218917</v>
      </c>
      <c r="FS15" s="96">
        <v>1230506</v>
      </c>
    </row>
    <row r="16" spans="1:175" x14ac:dyDescent="0.3">
      <c r="A16" s="15" t="s">
        <v>81</v>
      </c>
      <c r="B16" s="96">
        <v>133682.69443333748</v>
      </c>
      <c r="C16" s="96">
        <v>135033.02468013889</v>
      </c>
      <c r="D16" s="96">
        <v>136396.99462640291</v>
      </c>
      <c r="E16" s="96">
        <v>137774.74204687166</v>
      </c>
      <c r="F16" s="96">
        <v>139166.40610795119</v>
      </c>
      <c r="G16" s="96">
        <v>140572.12738176886</v>
      </c>
      <c r="H16" s="96">
        <v>141992.04786037264</v>
      </c>
      <c r="I16" s="96">
        <v>143426.31097007336</v>
      </c>
      <c r="J16" s="96">
        <v>144875.06158593271</v>
      </c>
      <c r="K16" s="96">
        <v>146338.44604639665</v>
      </c>
      <c r="L16" s="96">
        <v>147816.61216807761</v>
      </c>
      <c r="M16" s="96">
        <v>149309.70926068444</v>
      </c>
      <c r="N16" s="96">
        <v>150817.88814210548</v>
      </c>
      <c r="O16" s="96">
        <v>152341.30115364189</v>
      </c>
      <c r="P16" s="96">
        <v>153880.10217539582</v>
      </c>
      <c r="Q16" s="96">
        <v>155434.44664181393</v>
      </c>
      <c r="R16" s="96">
        <v>157004.49155738778</v>
      </c>
      <c r="S16" s="96">
        <v>158590.39551251291</v>
      </c>
      <c r="T16" s="96">
        <v>160192.31869950797</v>
      </c>
      <c r="U16" s="96">
        <v>161810.42292879589</v>
      </c>
      <c r="V16" s="96">
        <v>163444.87164524838</v>
      </c>
      <c r="W16" s="96">
        <v>165095.82994469535</v>
      </c>
      <c r="X16" s="96">
        <v>166763.46459060139</v>
      </c>
      <c r="Y16" s="96">
        <v>168447.9440309105</v>
      </c>
      <c r="Z16" s="96">
        <v>170149.43841506113</v>
      </c>
      <c r="AA16" s="96">
        <v>171868.11961117285</v>
      </c>
      <c r="AB16" s="96">
        <v>173604.16122340696</v>
      </c>
      <c r="AC16" s="96">
        <v>175357.73860950198</v>
      </c>
      <c r="AD16" s="96">
        <v>177129.02889848687</v>
      </c>
      <c r="AE16" s="96">
        <v>178918.2110085726</v>
      </c>
      <c r="AF16" s="96">
        <v>180725.46566522506</v>
      </c>
      <c r="AG16" s="96">
        <v>182550.97541941924</v>
      </c>
      <c r="AH16" s="96">
        <v>184394.92466608001</v>
      </c>
      <c r="AI16" s="96">
        <v>186257.49966270706</v>
      </c>
      <c r="AJ16" s="96">
        <v>188138.88854818893</v>
      </c>
      <c r="AK16" s="96">
        <v>190039.28136180696</v>
      </c>
      <c r="AL16" s="96">
        <v>191958.87006243123</v>
      </c>
      <c r="AM16" s="96">
        <v>193897.84854791034</v>
      </c>
      <c r="AN16" s="96">
        <v>195856.41267465689</v>
      </c>
      <c r="AO16" s="96">
        <v>197834.76027743117</v>
      </c>
      <c r="AP16" s="96">
        <v>199833.09118932401</v>
      </c>
      <c r="AQ16" s="96">
        <v>201851.6072619434</v>
      </c>
      <c r="AR16" s="96">
        <v>203890.51238580141</v>
      </c>
      <c r="AS16" s="96">
        <v>205950.01251091048</v>
      </c>
      <c r="AT16" s="96">
        <v>208030.31566758631</v>
      </c>
      <c r="AU16" s="96">
        <v>210131.63198746089</v>
      </c>
      <c r="AV16" s="96">
        <v>212254.17372470794</v>
      </c>
      <c r="AW16" s="96">
        <v>214398.15527748276</v>
      </c>
      <c r="AX16" s="96">
        <v>216563.79320957852</v>
      </c>
      <c r="AY16" s="96">
        <v>218751.3062723015</v>
      </c>
      <c r="AZ16" s="96">
        <v>220960.91542656708</v>
      </c>
      <c r="BA16" s="96">
        <v>224594.88101511647</v>
      </c>
      <c r="BB16" s="96">
        <v>228288.61149861693</v>
      </c>
      <c r="BC16" s="96">
        <v>232043.08978199185</v>
      </c>
      <c r="BD16" s="96">
        <v>235859.31493520757</v>
      </c>
      <c r="BE16" s="96">
        <v>239738.30245912654</v>
      </c>
      <c r="BF16" s="96">
        <v>243681.08455573337</v>
      </c>
      <c r="BG16" s="96">
        <v>247688.71040280411</v>
      </c>
      <c r="BH16" s="96">
        <v>251762.24643309406</v>
      </c>
      <c r="BI16" s="96">
        <v>255902.77661811587</v>
      </c>
      <c r="BJ16" s="96">
        <v>260111.402756586</v>
      </c>
      <c r="BK16" s="96">
        <v>264144.0770776851</v>
      </c>
      <c r="BL16" s="96">
        <v>268239.27254167804</v>
      </c>
      <c r="BM16" s="96">
        <v>272397.95845404232</v>
      </c>
      <c r="BN16" s="96">
        <v>276621.11914802168</v>
      </c>
      <c r="BO16" s="96">
        <v>280909.75421761081</v>
      </c>
      <c r="BP16" s="96">
        <v>285264.87875415309</v>
      </c>
      <c r="BQ16" s="96">
        <v>289687.52358660533</v>
      </c>
      <c r="BR16" s="96">
        <v>294178.73552552878</v>
      </c>
      <c r="BS16" s="96">
        <v>298739.57761086163</v>
      </c>
      <c r="BT16" s="96">
        <v>303371.12936353387</v>
      </c>
      <c r="BU16" s="96">
        <v>309746.98329393117</v>
      </c>
      <c r="BV16" s="96">
        <v>316256.83650575991</v>
      </c>
      <c r="BW16" s="96">
        <v>322903.50521903089</v>
      </c>
      <c r="BX16" s="96">
        <v>329689.86484134931</v>
      </c>
      <c r="BY16" s="96">
        <v>336618.85121184186</v>
      </c>
      <c r="BZ16" s="96">
        <v>343693.46187122667</v>
      </c>
      <c r="CA16" s="96">
        <v>350916.75735857547</v>
      </c>
      <c r="CB16" s="96">
        <v>358291.86253533023</v>
      </c>
      <c r="CC16" s="96">
        <v>365821.96793714591</v>
      </c>
      <c r="CD16" s="96">
        <v>373510.3311541435</v>
      </c>
      <c r="CE16" s="96">
        <v>381049.4767842216</v>
      </c>
      <c r="CF16" s="96">
        <v>388740.79683115159</v>
      </c>
      <c r="CG16" s="96">
        <v>396587.36287018616</v>
      </c>
      <c r="CH16" s="96">
        <v>404592.3084750055</v>
      </c>
      <c r="CI16" s="96">
        <v>412758.83046912868</v>
      </c>
      <c r="CJ16" s="96">
        <v>421090.19020258478</v>
      </c>
      <c r="CK16" s="96">
        <v>429589.71485435253</v>
      </c>
      <c r="CL16" s="96">
        <v>438260.79876108945</v>
      </c>
      <c r="CM16" s="96">
        <v>447106.90477268101</v>
      </c>
      <c r="CN16" s="96">
        <v>456131.56563514977</v>
      </c>
      <c r="CO16" s="96">
        <v>467186.49586974445</v>
      </c>
      <c r="CP16" s="96">
        <v>478509.35643781995</v>
      </c>
      <c r="CQ16" s="96">
        <v>490106.64097272145</v>
      </c>
      <c r="CR16" s="96">
        <v>501985.00048927992</v>
      </c>
      <c r="CS16" s="96">
        <v>514151.2471981534</v>
      </c>
      <c r="CT16" s="96">
        <v>526612.35841261363</v>
      </c>
      <c r="CU16" s="96">
        <v>539375.48055001791</v>
      </c>
      <c r="CV16" s="96">
        <v>552447.9332302626</v>
      </c>
      <c r="CW16" s="96">
        <v>565837.21347356774</v>
      </c>
      <c r="CX16" s="96">
        <v>579551</v>
      </c>
      <c r="CY16" s="96">
        <v>590269</v>
      </c>
      <c r="CZ16" s="96">
        <v>601947</v>
      </c>
      <c r="DA16" s="96">
        <v>614474</v>
      </c>
      <c r="DB16" s="96">
        <v>627894</v>
      </c>
      <c r="DC16" s="96">
        <v>642188</v>
      </c>
      <c r="DD16" s="96">
        <v>657311</v>
      </c>
      <c r="DE16" s="96">
        <v>674669</v>
      </c>
      <c r="DF16" s="96">
        <v>694315</v>
      </c>
      <c r="DG16" s="96">
        <v>714947</v>
      </c>
      <c r="DH16" s="96">
        <v>736500</v>
      </c>
      <c r="DI16" s="96">
        <v>758824</v>
      </c>
      <c r="DJ16" s="96">
        <v>781814</v>
      </c>
      <c r="DK16" s="96">
        <v>805373</v>
      </c>
      <c r="DL16" s="96">
        <v>829437</v>
      </c>
      <c r="DM16" s="96">
        <v>854090</v>
      </c>
      <c r="DN16" s="96">
        <v>881870</v>
      </c>
      <c r="DO16" s="96">
        <v>913982</v>
      </c>
      <c r="DP16" s="96">
        <v>948105</v>
      </c>
      <c r="DQ16" s="96">
        <v>983202</v>
      </c>
      <c r="DR16" s="96">
        <v>1019273</v>
      </c>
      <c r="DS16" s="96">
        <v>1056246</v>
      </c>
      <c r="DT16" s="96">
        <v>1094063</v>
      </c>
      <c r="DU16" s="96">
        <v>1132697</v>
      </c>
      <c r="DV16" s="96">
        <v>1172420</v>
      </c>
      <c r="DW16" s="96">
        <v>1213643</v>
      </c>
      <c r="DX16" s="96">
        <v>1253214</v>
      </c>
      <c r="DY16" s="96">
        <v>1289967</v>
      </c>
      <c r="DZ16" s="96">
        <v>1327240</v>
      </c>
      <c r="EA16" s="96">
        <v>1366169</v>
      </c>
      <c r="EB16" s="96">
        <v>1406521</v>
      </c>
      <c r="EC16" s="96">
        <v>1448069</v>
      </c>
      <c r="ED16" s="96">
        <v>1490732</v>
      </c>
      <c r="EE16" s="96">
        <v>1534413</v>
      </c>
      <c r="EF16" s="96">
        <v>1578986</v>
      </c>
      <c r="EG16" s="96">
        <v>1624379</v>
      </c>
      <c r="EH16" s="96">
        <v>1666138</v>
      </c>
      <c r="EI16" s="96">
        <v>1703390</v>
      </c>
      <c r="EJ16" s="96">
        <v>1739841</v>
      </c>
      <c r="EK16" s="96">
        <v>1775436</v>
      </c>
      <c r="EL16" s="96">
        <v>1809696</v>
      </c>
      <c r="EM16" s="96">
        <v>1842379</v>
      </c>
      <c r="EN16" s="96">
        <v>1873274</v>
      </c>
      <c r="EO16" s="96">
        <v>1901793</v>
      </c>
      <c r="EP16" s="96">
        <v>1927707</v>
      </c>
      <c r="EQ16" s="96">
        <v>1951437</v>
      </c>
      <c r="ER16" s="96">
        <v>1972418</v>
      </c>
      <c r="ES16" s="96">
        <v>1988130</v>
      </c>
      <c r="ET16" s="96">
        <v>1998049</v>
      </c>
      <c r="EU16" s="96">
        <v>2003234</v>
      </c>
      <c r="EV16" s="96">
        <v>2003913</v>
      </c>
      <c r="EW16" s="96">
        <v>2000853</v>
      </c>
      <c r="EX16" s="96">
        <v>1994679</v>
      </c>
      <c r="EY16" s="96">
        <v>1985059</v>
      </c>
      <c r="EZ16" s="96">
        <v>1971129</v>
      </c>
      <c r="FA16" s="96">
        <v>1953076</v>
      </c>
      <c r="FB16" s="96">
        <v>1945063</v>
      </c>
      <c r="FC16" s="96">
        <v>1953268</v>
      </c>
      <c r="FD16" s="96">
        <v>1966541</v>
      </c>
      <c r="FE16" s="96">
        <v>1980883</v>
      </c>
      <c r="FF16" s="96">
        <v>1996251</v>
      </c>
      <c r="FG16" s="96">
        <v>2014009</v>
      </c>
      <c r="FH16" s="96">
        <v>2034354</v>
      </c>
      <c r="FI16" s="96">
        <v>2056504</v>
      </c>
      <c r="FJ16" s="96">
        <v>2080089</v>
      </c>
      <c r="FK16" s="96">
        <v>2104611</v>
      </c>
      <c r="FL16" s="96">
        <v>2130422</v>
      </c>
      <c r="FM16" s="96">
        <v>2157110</v>
      </c>
      <c r="FN16" s="96">
        <v>2183603</v>
      </c>
      <c r="FO16" s="96">
        <v>2209405</v>
      </c>
      <c r="FP16" s="96">
        <v>2235727</v>
      </c>
      <c r="FQ16" s="96">
        <v>2261542</v>
      </c>
      <c r="FR16" s="96">
        <v>2286110</v>
      </c>
      <c r="FS16" s="96">
        <v>2311472</v>
      </c>
    </row>
    <row r="17" spans="1:175" x14ac:dyDescent="0.3">
      <c r="A17" s="15" t="s">
        <v>82</v>
      </c>
      <c r="B17" s="96">
        <v>643766.81311476242</v>
      </c>
      <c r="C17" s="96">
        <v>650269.50819672982</v>
      </c>
      <c r="D17" s="96">
        <v>656837.88706740388</v>
      </c>
      <c r="E17" s="96">
        <v>663472.61319939804</v>
      </c>
      <c r="F17" s="96">
        <v>670174.35676706873</v>
      </c>
      <c r="G17" s="96">
        <v>676943.79471421079</v>
      </c>
      <c r="H17" s="96">
        <v>683781.61082243535</v>
      </c>
      <c r="I17" s="96">
        <v>690688.49578023772</v>
      </c>
      <c r="J17" s="96">
        <v>697665.14725276537</v>
      </c>
      <c r="K17" s="96">
        <v>704712.26995228825</v>
      </c>
      <c r="L17" s="96">
        <v>711830.57570938172</v>
      </c>
      <c r="M17" s="96">
        <v>719020.78354482993</v>
      </c>
      <c r="N17" s="96">
        <v>726283.6197422524</v>
      </c>
      <c r="O17" s="96">
        <v>733619.81792146701</v>
      </c>
      <c r="P17" s="96">
        <v>741030.11911259277</v>
      </c>
      <c r="Q17" s="96">
        <v>748515.27183090162</v>
      </c>
      <c r="R17" s="96">
        <v>756076.03215242585</v>
      </c>
      <c r="S17" s="96">
        <v>763713.16379032913</v>
      </c>
      <c r="T17" s="96">
        <v>771427.43817204947</v>
      </c>
      <c r="U17" s="96">
        <v>779219.6345172216</v>
      </c>
      <c r="V17" s="96">
        <v>787090.53991638555</v>
      </c>
      <c r="W17" s="96">
        <v>795040.94941049069</v>
      </c>
      <c r="X17" s="96">
        <v>803071.66607120296</v>
      </c>
      <c r="Y17" s="96">
        <v>811183.50108202349</v>
      </c>
      <c r="Z17" s="96">
        <v>819377.27382022596</v>
      </c>
      <c r="AA17" s="96">
        <v>827653.81193962251</v>
      </c>
      <c r="AB17" s="96">
        <v>836013.95145416434</v>
      </c>
      <c r="AC17" s="96">
        <v>844458.53682238853</v>
      </c>
      <c r="AD17" s="96">
        <v>852988.42103271594</v>
      </c>
      <c r="AE17" s="96">
        <v>861604.46568961232</v>
      </c>
      <c r="AF17" s="96">
        <v>870307.5411006175</v>
      </c>
      <c r="AG17" s="96">
        <v>879098.52636426</v>
      </c>
      <c r="AH17" s="96">
        <v>887978.30945884844</v>
      </c>
      <c r="AI17" s="96">
        <v>896947.78733217006</v>
      </c>
      <c r="AJ17" s="96">
        <v>906007.86599209078</v>
      </c>
      <c r="AK17" s="96">
        <v>915159.46059807134</v>
      </c>
      <c r="AL17" s="96">
        <v>924403.49555360735</v>
      </c>
      <c r="AM17" s="96">
        <v>933740.90459960338</v>
      </c>
      <c r="AN17" s="96">
        <v>943172.63090869004</v>
      </c>
      <c r="AO17" s="96">
        <v>952699.62718049495</v>
      </c>
      <c r="AP17" s="96">
        <v>962322.85573787359</v>
      </c>
      <c r="AQ17" s="96">
        <v>972043.28862411482</v>
      </c>
      <c r="AR17" s="96">
        <v>981861.90770112618</v>
      </c>
      <c r="AS17" s="96">
        <v>991779.70474861248</v>
      </c>
      <c r="AT17" s="96">
        <v>1001797.681564255</v>
      </c>
      <c r="AU17" s="96">
        <v>1011916.8500649041</v>
      </c>
      <c r="AV17" s="96">
        <v>1022138.2323887923</v>
      </c>
      <c r="AW17" s="96">
        <v>1032462.8609987801</v>
      </c>
      <c r="AX17" s="96">
        <v>1042891.7787866466</v>
      </c>
      <c r="AY17" s="96">
        <v>1053426.039178431</v>
      </c>
      <c r="AZ17" s="96">
        <v>1064066.70624084</v>
      </c>
      <c r="BA17" s="96">
        <v>1081566.5513466378</v>
      </c>
      <c r="BB17" s="96">
        <v>1099354.2022609722</v>
      </c>
      <c r="BC17" s="96">
        <v>1117434.3922933636</v>
      </c>
      <c r="BD17" s="96">
        <v>1135811.9325982465</v>
      </c>
      <c r="BE17" s="96">
        <v>1154491.7134552253</v>
      </c>
      <c r="BF17" s="96">
        <v>1173478.70557038</v>
      </c>
      <c r="BG17" s="96">
        <v>1192777.9613989764</v>
      </c>
      <c r="BH17" s="96">
        <v>1212394.6164899278</v>
      </c>
      <c r="BI17" s="96">
        <v>1232333.8908523705</v>
      </c>
      <c r="BJ17" s="96">
        <v>1252601.0903447103</v>
      </c>
      <c r="BK17" s="96">
        <v>1272020.9704348615</v>
      </c>
      <c r="BL17" s="96">
        <v>1291741.9294124756</v>
      </c>
      <c r="BM17" s="96">
        <v>1311768.6350971304</v>
      </c>
      <c r="BN17" s="96">
        <v>1332105.827676611</v>
      </c>
      <c r="BO17" s="96">
        <v>1352758.320828882</v>
      </c>
      <c r="BP17" s="96">
        <v>1373731.002861453</v>
      </c>
      <c r="BQ17" s="96">
        <v>1395028.8378684076</v>
      </c>
      <c r="BR17" s="96">
        <v>1416656.8669053712</v>
      </c>
      <c r="BS17" s="96">
        <v>1438620.2091826962</v>
      </c>
      <c r="BT17" s="96">
        <v>1460924.0632771442</v>
      </c>
      <c r="BU17" s="96">
        <v>1491627.8367390411</v>
      </c>
      <c r="BV17" s="96">
        <v>1522976.9015808916</v>
      </c>
      <c r="BW17" s="96">
        <v>1554984.8196850994</v>
      </c>
      <c r="BX17" s="96">
        <v>1587665.4379598103</v>
      </c>
      <c r="BY17" s="96">
        <v>1621032.8943292068</v>
      </c>
      <c r="BZ17" s="96">
        <v>1655101.6238496988</v>
      </c>
      <c r="CA17" s="96">
        <v>1689886.3649546567</v>
      </c>
      <c r="CB17" s="96">
        <v>1725402.1658303889</v>
      </c>
      <c r="CC17" s="96">
        <v>1761664.3909261175</v>
      </c>
      <c r="CD17" s="96">
        <v>1798688.7276007775</v>
      </c>
      <c r="CE17" s="96">
        <v>1834994.4871192893</v>
      </c>
      <c r="CF17" s="96">
        <v>1872033.062802149</v>
      </c>
      <c r="CG17" s="96">
        <v>1909819.2462289252</v>
      </c>
      <c r="CH17" s="96">
        <v>1948368.1275408687</v>
      </c>
      <c r="CI17" s="96">
        <v>1987695.1014672497</v>
      </c>
      <c r="CJ17" s="96">
        <v>2027815.8734733392</v>
      </c>
      <c r="CK17" s="96">
        <v>2068746.4660324785</v>
      </c>
      <c r="CL17" s="96">
        <v>2110503.2250247528</v>
      </c>
      <c r="CM17" s="96">
        <v>2153102.8262648173</v>
      </c>
      <c r="CN17" s="96">
        <v>2196562.2821614826</v>
      </c>
      <c r="CO17" s="96">
        <v>2249798.7705229577</v>
      </c>
      <c r="CP17" s="96">
        <v>2304325.5130766663</v>
      </c>
      <c r="CQ17" s="96">
        <v>2360173.7807785231</v>
      </c>
      <c r="CR17" s="96">
        <v>2417375.6024759412</v>
      </c>
      <c r="CS17" s="96">
        <v>2475963.7832762995</v>
      </c>
      <c r="CT17" s="96">
        <v>2535971.9233605932</v>
      </c>
      <c r="CU17" s="96">
        <v>2597434.437253058</v>
      </c>
      <c r="CV17" s="96">
        <v>2660386.5735578146</v>
      </c>
      <c r="CW17" s="96">
        <v>2724864.4351738608</v>
      </c>
      <c r="CX17" s="96">
        <v>2790904.9999999967</v>
      </c>
      <c r="CY17" s="96">
        <v>2880892</v>
      </c>
      <c r="CZ17" s="96">
        <v>2972903</v>
      </c>
      <c r="DA17" s="96">
        <v>3067166</v>
      </c>
      <c r="DB17" s="96">
        <v>3163883</v>
      </c>
      <c r="DC17" s="96">
        <v>3263215</v>
      </c>
      <c r="DD17" s="96">
        <v>3365535</v>
      </c>
      <c r="DE17" s="96">
        <v>3471154</v>
      </c>
      <c r="DF17" s="96">
        <v>3580181</v>
      </c>
      <c r="DG17" s="96">
        <v>3692801</v>
      </c>
      <c r="DH17" s="96">
        <v>3809389</v>
      </c>
      <c r="DI17" s="96">
        <v>3930401</v>
      </c>
      <c r="DJ17" s="96">
        <v>4055959</v>
      </c>
      <c r="DK17" s="96">
        <v>4185877.0000000005</v>
      </c>
      <c r="DL17" s="96">
        <v>4320006</v>
      </c>
      <c r="DM17" s="96">
        <v>4458462</v>
      </c>
      <c r="DN17" s="96">
        <v>4601217</v>
      </c>
      <c r="DO17" s="96">
        <v>4748307</v>
      </c>
      <c r="DP17" s="96">
        <v>4900440</v>
      </c>
      <c r="DQ17" s="96">
        <v>5058181</v>
      </c>
      <c r="DR17" s="96">
        <v>5215918</v>
      </c>
      <c r="DS17" s="96">
        <v>5374712</v>
      </c>
      <c r="DT17" s="96">
        <v>5542445</v>
      </c>
      <c r="DU17" s="96">
        <v>5720404</v>
      </c>
      <c r="DV17" s="96">
        <v>5908328</v>
      </c>
      <c r="DW17" s="96">
        <v>6098658</v>
      </c>
      <c r="DX17" s="96">
        <v>6287105</v>
      </c>
      <c r="DY17" s="96">
        <v>6449512</v>
      </c>
      <c r="DZ17" s="96">
        <v>6543575</v>
      </c>
      <c r="EA17" s="96">
        <v>6647556</v>
      </c>
      <c r="EB17" s="96">
        <v>7041303</v>
      </c>
      <c r="EC17" s="96">
        <v>7498635</v>
      </c>
      <c r="ED17" s="96">
        <v>7796496</v>
      </c>
      <c r="EE17" s="96">
        <v>8098404</v>
      </c>
      <c r="EF17" s="96">
        <v>8391488</v>
      </c>
      <c r="EG17" s="96">
        <v>8686813</v>
      </c>
      <c r="EH17" s="96">
        <v>8982578</v>
      </c>
      <c r="EI17" s="96">
        <v>9284644</v>
      </c>
      <c r="EJ17" s="96">
        <v>9583094</v>
      </c>
      <c r="EK17" s="96">
        <v>9864798</v>
      </c>
      <c r="EL17" s="96">
        <v>10137281</v>
      </c>
      <c r="EM17" s="96">
        <v>10404816</v>
      </c>
      <c r="EN17" s="96">
        <v>10702700</v>
      </c>
      <c r="EO17" s="96">
        <v>10860288</v>
      </c>
      <c r="EP17" s="96">
        <v>10873148</v>
      </c>
      <c r="EQ17" s="96">
        <v>10974599</v>
      </c>
      <c r="ER17" s="96">
        <v>11158360</v>
      </c>
      <c r="ES17" s="96">
        <v>11369827</v>
      </c>
      <c r="ET17" s="96">
        <v>11594297</v>
      </c>
      <c r="EU17" s="96">
        <v>11783458</v>
      </c>
      <c r="EV17" s="96">
        <v>11892055</v>
      </c>
      <c r="EW17" s="96">
        <v>11971901</v>
      </c>
      <c r="EX17" s="96">
        <v>12087653</v>
      </c>
      <c r="EY17" s="96">
        <v>12232323</v>
      </c>
      <c r="EZ17" s="96">
        <v>12365896</v>
      </c>
      <c r="FA17" s="96">
        <v>12483432</v>
      </c>
      <c r="FB17" s="96">
        <v>12636445</v>
      </c>
      <c r="FC17" s="96">
        <v>12804058</v>
      </c>
      <c r="FD17" s="96">
        <v>12959149</v>
      </c>
      <c r="FE17" s="96">
        <v>13142790</v>
      </c>
      <c r="FF17" s="96">
        <v>13356548</v>
      </c>
      <c r="FG17" s="96">
        <v>13595424</v>
      </c>
      <c r="FH17" s="96">
        <v>13817887</v>
      </c>
      <c r="FI17" s="96">
        <v>14013808</v>
      </c>
      <c r="FJ17" s="96">
        <v>14207359</v>
      </c>
      <c r="FK17" s="96">
        <v>14399013</v>
      </c>
      <c r="FL17" s="96">
        <v>14600294</v>
      </c>
      <c r="FM17" s="96">
        <v>14812482</v>
      </c>
      <c r="FN17" s="96">
        <v>15034452</v>
      </c>
      <c r="FO17" s="96">
        <v>15271368</v>
      </c>
      <c r="FP17" s="96">
        <v>15526888</v>
      </c>
      <c r="FQ17" s="96">
        <v>15797210</v>
      </c>
      <c r="FR17" s="96">
        <v>16069056</v>
      </c>
      <c r="FS17" s="96">
        <v>16340822</v>
      </c>
    </row>
    <row r="18" spans="1:175" x14ac:dyDescent="0.3">
      <c r="A18" s="2" t="s">
        <v>183</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row>
    <row r="19" spans="1:175" x14ac:dyDescent="0.3">
      <c r="A19" s="15" t="s">
        <v>2</v>
      </c>
      <c r="B19" s="96">
        <v>274169.498763968</v>
      </c>
      <c r="C19" s="96">
        <v>275266.17675902386</v>
      </c>
      <c r="D19" s="96">
        <v>276367.24146605999</v>
      </c>
      <c r="E19" s="96">
        <v>277472.71043192421</v>
      </c>
      <c r="F19" s="96">
        <v>278582.60127365188</v>
      </c>
      <c r="G19" s="96">
        <v>279696.93167874654</v>
      </c>
      <c r="H19" s="96">
        <v>280815.71940546151</v>
      </c>
      <c r="I19" s="96">
        <v>281938.98228308337</v>
      </c>
      <c r="J19" s="96">
        <v>283066.73821221571</v>
      </c>
      <c r="K19" s="96">
        <v>284199.00516506459</v>
      </c>
      <c r="L19" s="96">
        <v>285335.80118572485</v>
      </c>
      <c r="M19" s="96">
        <v>286477.14439046773</v>
      </c>
      <c r="N19" s="96">
        <v>287623.05296802963</v>
      </c>
      <c r="O19" s="96">
        <v>288773.54517990176</v>
      </c>
      <c r="P19" s="96">
        <v>289928.63936062134</v>
      </c>
      <c r="Q19" s="96">
        <v>291088.3539180638</v>
      </c>
      <c r="R19" s="96">
        <v>292252.70733373606</v>
      </c>
      <c r="S19" s="96">
        <v>293421.71816307108</v>
      </c>
      <c r="T19" s="96">
        <v>294595.40503572335</v>
      </c>
      <c r="U19" s="96">
        <v>295773.78665586625</v>
      </c>
      <c r="V19" s="96">
        <v>296956.88180248928</v>
      </c>
      <c r="W19" s="96">
        <v>298441.66621150164</v>
      </c>
      <c r="X19" s="96">
        <v>299933.87454255915</v>
      </c>
      <c r="Y19" s="96">
        <v>301433.54391527188</v>
      </c>
      <c r="Z19" s="96">
        <v>302940.71163484815</v>
      </c>
      <c r="AA19" s="96">
        <v>304455.41519302235</v>
      </c>
      <c r="AB19" s="96">
        <v>305977.69226898742</v>
      </c>
      <c r="AC19" s="96">
        <v>307507.58073033235</v>
      </c>
      <c r="AD19" s="96">
        <v>309045.11863398401</v>
      </c>
      <c r="AE19" s="96">
        <v>310590.34422715387</v>
      </c>
      <c r="AF19" s="96">
        <v>312143.29594828951</v>
      </c>
      <c r="AG19" s="96">
        <v>314016.15572397929</v>
      </c>
      <c r="AH19" s="96">
        <v>315900.25265832327</v>
      </c>
      <c r="AI19" s="96">
        <v>317795.65417427325</v>
      </c>
      <c r="AJ19" s="96">
        <v>319702.42809931899</v>
      </c>
      <c r="AK19" s="96">
        <v>321620.64266791497</v>
      </c>
      <c r="AL19" s="96">
        <v>323550.36652392248</v>
      </c>
      <c r="AM19" s="96">
        <v>325491.6687230661</v>
      </c>
      <c r="AN19" s="96">
        <v>327444.61873540457</v>
      </c>
      <c r="AO19" s="96">
        <v>329409.28644781705</v>
      </c>
      <c r="AP19" s="96">
        <v>331385.74216650403</v>
      </c>
      <c r="AQ19" s="96">
        <v>333705.44236166944</v>
      </c>
      <c r="AR19" s="96">
        <v>336041.38045820099</v>
      </c>
      <c r="AS19" s="96">
        <v>338393.6701214083</v>
      </c>
      <c r="AT19" s="96">
        <v>340762.42581225798</v>
      </c>
      <c r="AU19" s="96">
        <v>343147.76279294374</v>
      </c>
      <c r="AV19" s="96">
        <v>345549.79713249422</v>
      </c>
      <c r="AW19" s="96">
        <v>347968.64571242151</v>
      </c>
      <c r="AX19" s="96">
        <v>350404.42623240838</v>
      </c>
      <c r="AY19" s="96">
        <v>352857.2572160351</v>
      </c>
      <c r="AZ19" s="96">
        <v>355327.2580165473</v>
      </c>
      <c r="BA19" s="96">
        <v>358525.20333869627</v>
      </c>
      <c r="BB19" s="96">
        <v>361751.93016874453</v>
      </c>
      <c r="BC19" s="96">
        <v>365007.69754026335</v>
      </c>
      <c r="BD19" s="96">
        <v>368292.76681812579</v>
      </c>
      <c r="BE19" s="96">
        <v>371607.40171948896</v>
      </c>
      <c r="BF19" s="96">
        <v>374951.86833496438</v>
      </c>
      <c r="BG19" s="96">
        <v>378326.43514997914</v>
      </c>
      <c r="BH19" s="96">
        <v>381731.37306632905</v>
      </c>
      <c r="BI19" s="96">
        <v>385166.95542392606</v>
      </c>
      <c r="BJ19" s="96">
        <v>388633.45802274084</v>
      </c>
      <c r="BK19" s="96">
        <v>390965.25877087726</v>
      </c>
      <c r="BL19" s="96">
        <v>393311.05032350251</v>
      </c>
      <c r="BM19" s="96">
        <v>395670.91662544355</v>
      </c>
      <c r="BN19" s="96">
        <v>398044.94212519628</v>
      </c>
      <c r="BO19" s="96">
        <v>400433.21177794744</v>
      </c>
      <c r="BP19" s="96">
        <v>402835.81104861503</v>
      </c>
      <c r="BQ19" s="96">
        <v>405252.8259149068</v>
      </c>
      <c r="BR19" s="96">
        <v>407684.34287039621</v>
      </c>
      <c r="BS19" s="96">
        <v>410130.44892761856</v>
      </c>
      <c r="BT19" s="96">
        <v>412591.23162118479</v>
      </c>
      <c r="BU19" s="96">
        <v>418780.10009550251</v>
      </c>
      <c r="BV19" s="96">
        <v>425061.80159693502</v>
      </c>
      <c r="BW19" s="96">
        <v>431437.72862088896</v>
      </c>
      <c r="BX19" s="96">
        <v>437909.29455020226</v>
      </c>
      <c r="BY19" s="96">
        <v>444477.93396845518</v>
      </c>
      <c r="BZ19" s="96">
        <v>451145.10297798197</v>
      </c>
      <c r="CA19" s="96">
        <v>457912.27952265163</v>
      </c>
      <c r="CB19" s="96">
        <v>464780.96371549135</v>
      </c>
      <c r="CC19" s="96">
        <v>471752.67817122367</v>
      </c>
      <c r="CD19" s="96">
        <v>478828.96834379248</v>
      </c>
      <c r="CE19" s="96">
        <v>485532.57390060567</v>
      </c>
      <c r="CF19" s="96">
        <v>492330.02993521414</v>
      </c>
      <c r="CG19" s="96">
        <v>499222.6503543072</v>
      </c>
      <c r="CH19" s="96">
        <v>506211.76745926752</v>
      </c>
      <c r="CI19" s="96">
        <v>513298.73220369732</v>
      </c>
      <c r="CJ19" s="96">
        <v>520484.91445454903</v>
      </c>
      <c r="CK19" s="96">
        <v>527771.70325691288</v>
      </c>
      <c r="CL19" s="96">
        <v>535160.50710250973</v>
      </c>
      <c r="CM19" s="96">
        <v>542652.75420194492</v>
      </c>
      <c r="CN19" s="96">
        <v>550249.89276077156</v>
      </c>
      <c r="CO19" s="96">
        <v>560154.39083046536</v>
      </c>
      <c r="CP19" s="96">
        <v>570237.16986541357</v>
      </c>
      <c r="CQ19" s="96">
        <v>580501.43892299093</v>
      </c>
      <c r="CR19" s="96">
        <v>590950.46482360468</v>
      </c>
      <c r="CS19" s="96">
        <v>601587.57319042936</v>
      </c>
      <c r="CT19" s="96">
        <v>612416.14950785704</v>
      </c>
      <c r="CU19" s="96">
        <v>623439.64019899827</v>
      </c>
      <c r="CV19" s="96">
        <v>634661.55372258008</v>
      </c>
      <c r="CW19" s="96">
        <v>646085.4616895864</v>
      </c>
      <c r="CX19" s="96">
        <v>657714.99999999884</v>
      </c>
      <c r="CY19" s="96">
        <v>670884</v>
      </c>
      <c r="CZ19" s="96">
        <v>684804</v>
      </c>
      <c r="DA19" s="96">
        <v>699390</v>
      </c>
      <c r="DB19" s="96">
        <v>714673</v>
      </c>
      <c r="DC19" s="96">
        <v>730724</v>
      </c>
      <c r="DD19" s="96">
        <v>747606</v>
      </c>
      <c r="DE19" s="96">
        <v>765346</v>
      </c>
      <c r="DF19" s="96">
        <v>783996</v>
      </c>
      <c r="DG19" s="96">
        <v>803606</v>
      </c>
      <c r="DH19" s="96">
        <v>824298</v>
      </c>
      <c r="DI19" s="96">
        <v>846167</v>
      </c>
      <c r="DJ19" s="96">
        <v>869184</v>
      </c>
      <c r="DK19" s="96">
        <v>893423</v>
      </c>
      <c r="DL19" s="96">
        <v>918955</v>
      </c>
      <c r="DM19" s="96">
        <v>945838</v>
      </c>
      <c r="DN19" s="96">
        <v>974157</v>
      </c>
      <c r="DO19" s="96">
        <v>1003843</v>
      </c>
      <c r="DP19" s="96">
        <v>1034739</v>
      </c>
      <c r="DQ19" s="96">
        <v>1066754</v>
      </c>
      <c r="DR19" s="96">
        <v>1099806</v>
      </c>
      <c r="DS19" s="96">
        <v>1133702</v>
      </c>
      <c r="DT19" s="96">
        <v>1168355</v>
      </c>
      <c r="DU19" s="96">
        <v>1203838</v>
      </c>
      <c r="DV19" s="96">
        <v>1240188</v>
      </c>
      <c r="DW19" s="96">
        <v>1277330</v>
      </c>
      <c r="DX19" s="96">
        <v>1315336</v>
      </c>
      <c r="DY19" s="96">
        <v>1353768</v>
      </c>
      <c r="DZ19" s="96">
        <v>1392713</v>
      </c>
      <c r="EA19" s="96">
        <v>1432758</v>
      </c>
      <c r="EB19" s="96">
        <v>1474043</v>
      </c>
      <c r="EC19" s="96">
        <v>1516877</v>
      </c>
      <c r="ED19" s="96">
        <v>1561176</v>
      </c>
      <c r="EE19" s="96">
        <v>1606746</v>
      </c>
      <c r="EF19" s="96">
        <v>1653693</v>
      </c>
      <c r="EG19" s="96">
        <v>1702107</v>
      </c>
      <c r="EH19" s="96">
        <v>1751835</v>
      </c>
      <c r="EI19" s="96">
        <v>1803014</v>
      </c>
      <c r="EJ19" s="96">
        <v>1855859</v>
      </c>
      <c r="EK19" s="96">
        <v>1903048</v>
      </c>
      <c r="EL19" s="96">
        <v>1951878</v>
      </c>
      <c r="EM19" s="96">
        <v>2009738</v>
      </c>
      <c r="EN19" s="96">
        <v>2088135.0000000002</v>
      </c>
      <c r="EO19" s="96">
        <v>2174328</v>
      </c>
      <c r="EP19" s="96">
        <v>2249454</v>
      </c>
      <c r="EQ19" s="96">
        <v>2312017</v>
      </c>
      <c r="ER19" s="96">
        <v>2358188</v>
      </c>
      <c r="ES19" s="96">
        <v>2411306</v>
      </c>
      <c r="ET19" s="96">
        <v>2474651</v>
      </c>
      <c r="EU19" s="96">
        <v>2541698</v>
      </c>
      <c r="EV19" s="96">
        <v>2613441</v>
      </c>
      <c r="EW19" s="96">
        <v>2678760</v>
      </c>
      <c r="EX19" s="96">
        <v>2738655</v>
      </c>
      <c r="EY19" s="96">
        <v>2802046</v>
      </c>
      <c r="EZ19" s="96">
        <v>2868664</v>
      </c>
      <c r="FA19" s="96">
        <v>2939059</v>
      </c>
      <c r="FB19" s="96">
        <v>3013660</v>
      </c>
      <c r="FC19" s="96">
        <v>3093059</v>
      </c>
      <c r="FD19" s="96">
        <v>3183269</v>
      </c>
      <c r="FE19" s="96">
        <v>3284448</v>
      </c>
      <c r="FF19" s="96">
        <v>3390965</v>
      </c>
      <c r="FG19" s="96">
        <v>3502811</v>
      </c>
      <c r="FH19" s="96">
        <v>3619034</v>
      </c>
      <c r="FI19" s="96">
        <v>3734318</v>
      </c>
      <c r="FJ19" s="96">
        <v>3848514</v>
      </c>
      <c r="FK19" s="96">
        <v>3965959</v>
      </c>
      <c r="FL19" s="96">
        <v>4086657</v>
      </c>
      <c r="FM19" s="96">
        <v>4210600</v>
      </c>
      <c r="FN19" s="96">
        <v>4337685</v>
      </c>
      <c r="FO19" s="96">
        <v>4467708</v>
      </c>
      <c r="FP19" s="96">
        <v>4600131</v>
      </c>
      <c r="FQ19" s="96">
        <v>4734874</v>
      </c>
      <c r="FR19" s="96">
        <v>4875637</v>
      </c>
      <c r="FS19" s="96">
        <v>5022441</v>
      </c>
    </row>
    <row r="20" spans="1:175" x14ac:dyDescent="0.3">
      <c r="A20" s="15" t="s">
        <v>4</v>
      </c>
      <c r="B20" s="96">
        <v>936177.72737832402</v>
      </c>
      <c r="C20" s="96">
        <v>941794.79374259396</v>
      </c>
      <c r="D20" s="96">
        <v>947445.56250504951</v>
      </c>
      <c r="E20" s="96">
        <v>953130.2358800798</v>
      </c>
      <c r="F20" s="96">
        <v>958849.01729536033</v>
      </c>
      <c r="G20" s="96">
        <v>964602.11139913253</v>
      </c>
      <c r="H20" s="96">
        <v>970389.7240675271</v>
      </c>
      <c r="I20" s="96">
        <v>976212.06241193239</v>
      </c>
      <c r="J20" s="96">
        <v>982069.33478640404</v>
      </c>
      <c r="K20" s="96">
        <v>987961.75079512235</v>
      </c>
      <c r="L20" s="96">
        <v>993889.52129989339</v>
      </c>
      <c r="M20" s="96">
        <v>1001840.6374702927</v>
      </c>
      <c r="N20" s="96">
        <v>1009855.3625700554</v>
      </c>
      <c r="O20" s="96">
        <v>1017934.2054706161</v>
      </c>
      <c r="P20" s="96">
        <v>1026077.6791143812</v>
      </c>
      <c r="Q20" s="96">
        <v>1034286.3005472968</v>
      </c>
      <c r="R20" s="96">
        <v>1042560.5909516753</v>
      </c>
      <c r="S20" s="96">
        <v>1050901.0756792892</v>
      </c>
      <c r="T20" s="96">
        <v>1059308.2842847237</v>
      </c>
      <c r="U20" s="96">
        <v>1067782.7505590017</v>
      </c>
      <c r="V20" s="96">
        <v>1076325.012563474</v>
      </c>
      <c r="W20" s="96">
        <v>1088164.5877016722</v>
      </c>
      <c r="X20" s="96">
        <v>1100134.3981663906</v>
      </c>
      <c r="Y20" s="96">
        <v>1112235.8765462209</v>
      </c>
      <c r="Z20" s="96">
        <v>1124470.471188229</v>
      </c>
      <c r="AA20" s="96">
        <v>1136839.6463712996</v>
      </c>
      <c r="AB20" s="96">
        <v>1149344.8824813839</v>
      </c>
      <c r="AC20" s="96">
        <v>1161987.6761886789</v>
      </c>
      <c r="AD20" s="96">
        <v>1174769.5406267543</v>
      </c>
      <c r="AE20" s="96">
        <v>1187692.0055736485</v>
      </c>
      <c r="AF20" s="96">
        <v>1200756.6176349591</v>
      </c>
      <c r="AG20" s="96">
        <v>1211563.4271936733</v>
      </c>
      <c r="AH20" s="96">
        <v>1222467.498038416</v>
      </c>
      <c r="AI20" s="96">
        <v>1233469.7055207614</v>
      </c>
      <c r="AJ20" s="96">
        <v>1244570.9328704481</v>
      </c>
      <c r="AK20" s="96">
        <v>1255772.0712662814</v>
      </c>
      <c r="AL20" s="96">
        <v>1267074.0199076775</v>
      </c>
      <c r="AM20" s="96">
        <v>1278477.6860868465</v>
      </c>
      <c r="AN20" s="96">
        <v>1289983.9852616277</v>
      </c>
      <c r="AO20" s="96">
        <v>1301593.8411289819</v>
      </c>
      <c r="AP20" s="96">
        <v>1313308.1856991409</v>
      </c>
      <c r="AQ20" s="96">
        <v>1322501.3429990346</v>
      </c>
      <c r="AR20" s="96">
        <v>1331758.8524000277</v>
      </c>
      <c r="AS20" s="96">
        <v>1341081.1643668278</v>
      </c>
      <c r="AT20" s="96">
        <v>1350468.7325173954</v>
      </c>
      <c r="AU20" s="96">
        <v>1359922.0136450171</v>
      </c>
      <c r="AV20" s="96">
        <v>1369441.4677405318</v>
      </c>
      <c r="AW20" s="96">
        <v>1379027.5580147156</v>
      </c>
      <c r="AX20" s="96">
        <v>1388680.7509208184</v>
      </c>
      <c r="AY20" s="96">
        <v>1398401.516177264</v>
      </c>
      <c r="AZ20" s="96">
        <v>1408190.3267905049</v>
      </c>
      <c r="BA20" s="96">
        <v>1418047.6590780381</v>
      </c>
      <c r="BB20" s="96">
        <v>1427973.9926915842</v>
      </c>
      <c r="BC20" s="96">
        <v>1437969.8106404252</v>
      </c>
      <c r="BD20" s="96">
        <v>1448035.599314908</v>
      </c>
      <c r="BE20" s="96">
        <v>1458171.8485101121</v>
      </c>
      <c r="BF20" s="96">
        <v>1468379.0514496826</v>
      </c>
      <c r="BG20" s="96">
        <v>1478657.7048098303</v>
      </c>
      <c r="BH20" s="96">
        <v>1489008.308743499</v>
      </c>
      <c r="BI20" s="96">
        <v>1499431.3669047032</v>
      </c>
      <c r="BJ20" s="96">
        <v>1509927.3864730361</v>
      </c>
      <c r="BK20" s="96">
        <v>1518986.9507918744</v>
      </c>
      <c r="BL20" s="96">
        <v>1528100.8724966261</v>
      </c>
      <c r="BM20" s="96">
        <v>1537269.4777316062</v>
      </c>
      <c r="BN20" s="96">
        <v>1546493.0945979962</v>
      </c>
      <c r="BO20" s="96">
        <v>1555772.0531655846</v>
      </c>
      <c r="BP20" s="96">
        <v>1565106.6854845781</v>
      </c>
      <c r="BQ20" s="96">
        <v>1574497.3255974862</v>
      </c>
      <c r="BR20" s="96">
        <v>1583944.3095510714</v>
      </c>
      <c r="BS20" s="96">
        <v>1593447.9754083781</v>
      </c>
      <c r="BT20" s="96">
        <v>1603008.6632608292</v>
      </c>
      <c r="BU20" s="96">
        <v>1627053.7932097409</v>
      </c>
      <c r="BV20" s="96">
        <v>1651459.6001078866</v>
      </c>
      <c r="BW20" s="96">
        <v>1676231.4941095044</v>
      </c>
      <c r="BX20" s="96">
        <v>1701374.9665211462</v>
      </c>
      <c r="BY20" s="96">
        <v>1726895.5910189629</v>
      </c>
      <c r="BZ20" s="96">
        <v>1752799.0248842468</v>
      </c>
      <c r="CA20" s="96">
        <v>1779091.01025751</v>
      </c>
      <c r="CB20" s="96">
        <v>1805777.3754113722</v>
      </c>
      <c r="CC20" s="96">
        <v>1832864.0360425417</v>
      </c>
      <c r="CD20" s="96">
        <v>1860356.9965831821</v>
      </c>
      <c r="CE20" s="96">
        <v>1886401.994535347</v>
      </c>
      <c r="CF20" s="96">
        <v>1912811.6224588419</v>
      </c>
      <c r="CG20" s="96">
        <v>1939590.9851732659</v>
      </c>
      <c r="CH20" s="96">
        <v>1966745.2589656918</v>
      </c>
      <c r="CI20" s="96">
        <v>1994279.6925912115</v>
      </c>
      <c r="CJ20" s="96">
        <v>2022199.6082874883</v>
      </c>
      <c r="CK20" s="96">
        <v>2050510.4028035137</v>
      </c>
      <c r="CL20" s="96">
        <v>2079217.548442763</v>
      </c>
      <c r="CM20" s="96">
        <v>2108326.5941209621</v>
      </c>
      <c r="CN20" s="96">
        <v>2137843.1664386536</v>
      </c>
      <c r="CO20" s="96">
        <v>2176324.3434345494</v>
      </c>
      <c r="CP20" s="96">
        <v>2215498.1816163715</v>
      </c>
      <c r="CQ20" s="96">
        <v>2255377.1488854662</v>
      </c>
      <c r="CR20" s="96">
        <v>2295973.9375654045</v>
      </c>
      <c r="CS20" s="96">
        <v>2337301.4684415818</v>
      </c>
      <c r="CT20" s="96">
        <v>2379372.8948735306</v>
      </c>
      <c r="CU20" s="96">
        <v>2422201.6069812537</v>
      </c>
      <c r="CV20" s="96">
        <v>2465801.2359069162</v>
      </c>
      <c r="CW20" s="96">
        <v>2510185.658153241</v>
      </c>
      <c r="CX20" s="96">
        <v>2555368.9999999991</v>
      </c>
      <c r="CY20" s="96">
        <v>2619642</v>
      </c>
      <c r="CZ20" s="96">
        <v>2686999</v>
      </c>
      <c r="DA20" s="96">
        <v>2757566</v>
      </c>
      <c r="DB20" s="96">
        <v>2831390</v>
      </c>
      <c r="DC20" s="96">
        <v>2908505</v>
      </c>
      <c r="DD20" s="96">
        <v>2988932</v>
      </c>
      <c r="DE20" s="96">
        <v>3072364</v>
      </c>
      <c r="DF20" s="96">
        <v>3158756</v>
      </c>
      <c r="DG20" s="96">
        <v>3248318</v>
      </c>
      <c r="DH20" s="96">
        <v>3340907</v>
      </c>
      <c r="DI20" s="96">
        <v>3436375</v>
      </c>
      <c r="DJ20" s="96">
        <v>3534686</v>
      </c>
      <c r="DK20" s="96">
        <v>3635876</v>
      </c>
      <c r="DL20" s="96">
        <v>3740535</v>
      </c>
      <c r="DM20" s="96">
        <v>3849788</v>
      </c>
      <c r="DN20" s="96">
        <v>3964299</v>
      </c>
      <c r="DO20" s="96">
        <v>4083870</v>
      </c>
      <c r="DP20" s="96">
        <v>4207587</v>
      </c>
      <c r="DQ20" s="96">
        <v>4334974</v>
      </c>
      <c r="DR20" s="96">
        <v>4466328</v>
      </c>
      <c r="DS20" s="96">
        <v>4601864</v>
      </c>
      <c r="DT20" s="96">
        <v>4741631</v>
      </c>
      <c r="DU20" s="96">
        <v>4885181</v>
      </c>
      <c r="DV20" s="96">
        <v>5029437</v>
      </c>
      <c r="DW20" s="96">
        <v>5170810</v>
      </c>
      <c r="DX20" s="96">
        <v>5308564</v>
      </c>
      <c r="DY20" s="96">
        <v>5439549</v>
      </c>
      <c r="DZ20" s="96">
        <v>5568096</v>
      </c>
      <c r="EA20" s="96">
        <v>5702895</v>
      </c>
      <c r="EB20" s="96">
        <v>5845638</v>
      </c>
      <c r="EC20" s="96">
        <v>5997160</v>
      </c>
      <c r="ED20" s="96">
        <v>6156961</v>
      </c>
      <c r="EE20" s="96">
        <v>6324504</v>
      </c>
      <c r="EF20" s="96">
        <v>6499364</v>
      </c>
      <c r="EG20" s="96">
        <v>6683287</v>
      </c>
      <c r="EH20" s="96">
        <v>6878192</v>
      </c>
      <c r="EI20" s="96">
        <v>7081530</v>
      </c>
      <c r="EJ20" s="96">
        <v>7289618</v>
      </c>
      <c r="EK20" s="96">
        <v>7502207</v>
      </c>
      <c r="EL20" s="96">
        <v>7720523</v>
      </c>
      <c r="EM20" s="96">
        <v>7943085</v>
      </c>
      <c r="EN20" s="96">
        <v>8168395</v>
      </c>
      <c r="EO20" s="96">
        <v>8396288</v>
      </c>
      <c r="EP20" s="96">
        <v>8624078</v>
      </c>
      <c r="EQ20" s="96">
        <v>8848101</v>
      </c>
      <c r="ER20" s="96">
        <v>9067014</v>
      </c>
      <c r="ES20" s="96">
        <v>9283495</v>
      </c>
      <c r="ET20" s="96">
        <v>9502952</v>
      </c>
      <c r="EU20" s="96">
        <v>9730887</v>
      </c>
      <c r="EV20" s="96">
        <v>9968260</v>
      </c>
      <c r="EW20" s="96">
        <v>10212942</v>
      </c>
      <c r="EX20" s="96">
        <v>10466214</v>
      </c>
      <c r="EY20" s="96">
        <v>10721176</v>
      </c>
      <c r="EZ20" s="96">
        <v>10975704</v>
      </c>
      <c r="FA20" s="96">
        <v>11235472</v>
      </c>
      <c r="FB20" s="96">
        <v>11500094</v>
      </c>
      <c r="FC20" s="96">
        <v>11770344</v>
      </c>
      <c r="FD20" s="96">
        <v>12048959</v>
      </c>
      <c r="FE20" s="96">
        <v>12337389</v>
      </c>
      <c r="FF20" s="96">
        <v>12635413</v>
      </c>
      <c r="FG20" s="96">
        <v>12958897</v>
      </c>
      <c r="FH20" s="96">
        <v>13310495</v>
      </c>
      <c r="FI20" s="96">
        <v>13710849</v>
      </c>
      <c r="FJ20" s="96">
        <v>14152102</v>
      </c>
      <c r="FK20" s="96">
        <v>14593331</v>
      </c>
      <c r="FL20" s="96">
        <v>15034521</v>
      </c>
      <c r="FM20" s="96">
        <v>15475002</v>
      </c>
      <c r="FN20" s="96">
        <v>15914498</v>
      </c>
      <c r="FO20" s="96">
        <v>16352922</v>
      </c>
      <c r="FP20" s="96">
        <v>16789219</v>
      </c>
      <c r="FQ20" s="96">
        <v>17220867</v>
      </c>
      <c r="FR20" s="96">
        <v>17651103</v>
      </c>
      <c r="FS20" s="96">
        <v>18077573</v>
      </c>
    </row>
    <row r="21" spans="1:175" x14ac:dyDescent="0.3">
      <c r="A21" s="15" t="s">
        <v>5</v>
      </c>
      <c r="B21" s="96">
        <v>116921.62428023927</v>
      </c>
      <c r="C21" s="96">
        <v>117623.1540259207</v>
      </c>
      <c r="D21" s="96">
        <v>118328.89295007622</v>
      </c>
      <c r="E21" s="96">
        <v>119038.86630777668</v>
      </c>
      <c r="F21" s="96">
        <v>119753.09950562335</v>
      </c>
      <c r="G21" s="96">
        <v>120471.61810265708</v>
      </c>
      <c r="H21" s="96">
        <v>121194.44781127301</v>
      </c>
      <c r="I21" s="96">
        <v>121921.61449814067</v>
      </c>
      <c r="J21" s="96">
        <v>122653.14418512951</v>
      </c>
      <c r="K21" s="96">
        <v>123389.06305024028</v>
      </c>
      <c r="L21" s="96">
        <v>124129.39742854153</v>
      </c>
      <c r="M21" s="96">
        <v>124874.17381311276</v>
      </c>
      <c r="N21" s="96">
        <v>125623.41885599145</v>
      </c>
      <c r="O21" s="96">
        <v>126377.1593691274</v>
      </c>
      <c r="P21" s="96">
        <v>127135.42232534217</v>
      </c>
      <c r="Q21" s="96">
        <v>127898.23485929423</v>
      </c>
      <c r="R21" s="96">
        <v>128665.62426844996</v>
      </c>
      <c r="S21" s="96">
        <v>129437.61801406069</v>
      </c>
      <c r="T21" s="96">
        <v>130214.24372214505</v>
      </c>
      <c r="U21" s="96">
        <v>130995.52918447791</v>
      </c>
      <c r="V21" s="96">
        <v>131781.5023595845</v>
      </c>
      <c r="W21" s="96">
        <v>132967.53588082074</v>
      </c>
      <c r="X21" s="96">
        <v>134164.24370374813</v>
      </c>
      <c r="Y21" s="96">
        <v>135371.72189708185</v>
      </c>
      <c r="Z21" s="96">
        <v>136590.06739415557</v>
      </c>
      <c r="AA21" s="96">
        <v>137819.37800070297</v>
      </c>
      <c r="AB21" s="96">
        <v>139059.75240270924</v>
      </c>
      <c r="AC21" s="96">
        <v>140311.29017433364</v>
      </c>
      <c r="AD21" s="96">
        <v>141574.09178590262</v>
      </c>
      <c r="AE21" s="96">
        <v>142848.25861197573</v>
      </c>
      <c r="AF21" s="96">
        <v>144133.89293948366</v>
      </c>
      <c r="AG21" s="96">
        <v>145431.09797593902</v>
      </c>
      <c r="AH21" s="96">
        <v>146739.97785772246</v>
      </c>
      <c r="AI21" s="96">
        <v>148060.63765844202</v>
      </c>
      <c r="AJ21" s="96">
        <v>149393.183397368</v>
      </c>
      <c r="AK21" s="96">
        <v>150737.72204794435</v>
      </c>
      <c r="AL21" s="96">
        <v>152094.36154637585</v>
      </c>
      <c r="AM21" s="96">
        <v>153463.21080029328</v>
      </c>
      <c r="AN21" s="96">
        <v>154844.37969749596</v>
      </c>
      <c r="AO21" s="96">
        <v>156237.97911477342</v>
      </c>
      <c r="AP21" s="96">
        <v>157644.1209268063</v>
      </c>
      <c r="AQ21" s="96">
        <v>158747.62977329391</v>
      </c>
      <c r="AR21" s="96">
        <v>159858.86318170693</v>
      </c>
      <c r="AS21" s="96">
        <v>160977.87522397889</v>
      </c>
      <c r="AT21" s="96">
        <v>162104.72035054673</v>
      </c>
      <c r="AU21" s="96">
        <v>163239.45339300053</v>
      </c>
      <c r="AV21" s="96">
        <v>164382.12956675148</v>
      </c>
      <c r="AW21" s="96">
        <v>165532.80447371874</v>
      </c>
      <c r="AX21" s="96">
        <v>166691.53410503478</v>
      </c>
      <c r="AY21" s="96">
        <v>167858.37484377</v>
      </c>
      <c r="AZ21" s="96">
        <v>169033.38346767638</v>
      </c>
      <c r="BA21" s="96">
        <v>170216.61715195008</v>
      </c>
      <c r="BB21" s="96">
        <v>171408.13347201369</v>
      </c>
      <c r="BC21" s="96">
        <v>172607.99040631778</v>
      </c>
      <c r="BD21" s="96">
        <v>173816.246339162</v>
      </c>
      <c r="BE21" s="96">
        <v>175032.9600635361</v>
      </c>
      <c r="BF21" s="96">
        <v>176258.19078398083</v>
      </c>
      <c r="BG21" s="96">
        <v>177491.99811946868</v>
      </c>
      <c r="BH21" s="96">
        <v>178734.44210630495</v>
      </c>
      <c r="BI21" s="96">
        <v>179985.58320104907</v>
      </c>
      <c r="BJ21" s="96">
        <v>181245.4822834566</v>
      </c>
      <c r="BK21" s="96">
        <v>182332.9551771573</v>
      </c>
      <c r="BL21" s="96">
        <v>183426.95290822018</v>
      </c>
      <c r="BM21" s="96">
        <v>184527.51462566946</v>
      </c>
      <c r="BN21" s="96">
        <v>185634.67971342342</v>
      </c>
      <c r="BO21" s="96">
        <v>186748.4877917039</v>
      </c>
      <c r="BP21" s="96">
        <v>187868.97871845408</v>
      </c>
      <c r="BQ21" s="96">
        <v>188996.19259076475</v>
      </c>
      <c r="BR21" s="96">
        <v>190130.16974630932</v>
      </c>
      <c r="BS21" s="96">
        <v>191270.95076478712</v>
      </c>
      <c r="BT21" s="96">
        <v>192418.57646937622</v>
      </c>
      <c r="BU21" s="96">
        <v>195304.85511641682</v>
      </c>
      <c r="BV21" s="96">
        <v>198234.42794316306</v>
      </c>
      <c r="BW21" s="96">
        <v>201207.94436231049</v>
      </c>
      <c r="BX21" s="96">
        <v>204226.06352774511</v>
      </c>
      <c r="BY21" s="96">
        <v>207289.45448066125</v>
      </c>
      <c r="BZ21" s="96">
        <v>210398.79629787113</v>
      </c>
      <c r="CA21" s="96">
        <v>213554.77824233918</v>
      </c>
      <c r="CB21" s="96">
        <v>216758.09991597425</v>
      </c>
      <c r="CC21" s="96">
        <v>220009.47141471383</v>
      </c>
      <c r="CD21" s="96">
        <v>223309.61348593436</v>
      </c>
      <c r="CE21" s="96">
        <v>226435.94807473745</v>
      </c>
      <c r="CF21" s="96">
        <v>229606.0513477838</v>
      </c>
      <c r="CG21" s="96">
        <v>232820.5360666528</v>
      </c>
      <c r="CH21" s="96">
        <v>236080.02357158595</v>
      </c>
      <c r="CI21" s="96">
        <v>239385.14390158816</v>
      </c>
      <c r="CJ21" s="96">
        <v>242736.53591621039</v>
      </c>
      <c r="CK21" s="96">
        <v>246134.8474190374</v>
      </c>
      <c r="CL21" s="96">
        <v>249580.73528290394</v>
      </c>
      <c r="CM21" s="96">
        <v>253074.8655768646</v>
      </c>
      <c r="CN21" s="96">
        <v>256617.91369494048</v>
      </c>
      <c r="CO21" s="96">
        <v>261237.03614144941</v>
      </c>
      <c r="CP21" s="96">
        <v>265939.30279199552</v>
      </c>
      <c r="CQ21" s="96">
        <v>270726.21024225146</v>
      </c>
      <c r="CR21" s="96">
        <v>275599.28202661197</v>
      </c>
      <c r="CS21" s="96">
        <v>280560.06910309097</v>
      </c>
      <c r="CT21" s="96">
        <v>285610.15034694667</v>
      </c>
      <c r="CU21" s="96">
        <v>290751.13305319165</v>
      </c>
      <c r="CV21" s="96">
        <v>295984.6534481491</v>
      </c>
      <c r="CW21" s="96">
        <v>301312.37721021584</v>
      </c>
      <c r="CX21" s="96">
        <v>306735.99999999971</v>
      </c>
      <c r="CY21" s="96">
        <v>314491</v>
      </c>
      <c r="CZ21" s="96">
        <v>322638</v>
      </c>
      <c r="DA21" s="96">
        <v>331089</v>
      </c>
      <c r="DB21" s="96">
        <v>339813</v>
      </c>
      <c r="DC21" s="96">
        <v>348789</v>
      </c>
      <c r="DD21" s="96">
        <v>358030</v>
      </c>
      <c r="DE21" s="96">
        <v>367546</v>
      </c>
      <c r="DF21" s="96">
        <v>377374</v>
      </c>
      <c r="DG21" s="96">
        <v>387544</v>
      </c>
      <c r="DH21" s="96">
        <v>398060</v>
      </c>
      <c r="DI21" s="96">
        <v>408930</v>
      </c>
      <c r="DJ21" s="96">
        <v>420163</v>
      </c>
      <c r="DK21" s="96">
        <v>431757</v>
      </c>
      <c r="DL21" s="96">
        <v>443687</v>
      </c>
      <c r="DM21" s="96">
        <v>455952</v>
      </c>
      <c r="DN21" s="96">
        <v>468516</v>
      </c>
      <c r="DO21" s="96">
        <v>481588</v>
      </c>
      <c r="DP21" s="96">
        <v>495269</v>
      </c>
      <c r="DQ21" s="96">
        <v>509440</v>
      </c>
      <c r="DR21" s="96">
        <v>524105</v>
      </c>
      <c r="DS21" s="96">
        <v>539388</v>
      </c>
      <c r="DT21" s="96">
        <v>555370</v>
      </c>
      <c r="DU21" s="96">
        <v>571991</v>
      </c>
      <c r="DV21" s="96">
        <v>589085</v>
      </c>
      <c r="DW21" s="96">
        <v>606821</v>
      </c>
      <c r="DX21" s="96">
        <v>625667</v>
      </c>
      <c r="DY21" s="96">
        <v>645770</v>
      </c>
      <c r="DZ21" s="96">
        <v>667103</v>
      </c>
      <c r="EA21" s="96">
        <v>689781</v>
      </c>
      <c r="EB21" s="96">
        <v>713913</v>
      </c>
      <c r="EC21" s="96">
        <v>739125</v>
      </c>
      <c r="ED21" s="96">
        <v>765753</v>
      </c>
      <c r="EE21" s="96">
        <v>794525</v>
      </c>
      <c r="EF21" s="96">
        <v>825631</v>
      </c>
      <c r="EG21" s="96">
        <v>858874</v>
      </c>
      <c r="EH21" s="96">
        <v>894019</v>
      </c>
      <c r="EI21" s="96">
        <v>931091</v>
      </c>
      <c r="EJ21" s="96">
        <v>970160</v>
      </c>
      <c r="EK21" s="96">
        <v>1011357</v>
      </c>
      <c r="EL21" s="96">
        <v>1054696</v>
      </c>
      <c r="EM21" s="96">
        <v>1099959</v>
      </c>
      <c r="EN21" s="96">
        <v>1145582</v>
      </c>
      <c r="EO21" s="96">
        <v>1188365</v>
      </c>
      <c r="EP21" s="96">
        <v>1227226</v>
      </c>
      <c r="EQ21" s="96">
        <v>1264313</v>
      </c>
      <c r="ER21" s="96">
        <v>1301410</v>
      </c>
      <c r="ES21" s="96">
        <v>1338889</v>
      </c>
      <c r="ET21" s="96">
        <v>1376987</v>
      </c>
      <c r="EU21" s="96">
        <v>1415779</v>
      </c>
      <c r="EV21" s="96">
        <v>1455084</v>
      </c>
      <c r="EW21" s="96">
        <v>1495011</v>
      </c>
      <c r="EX21" s="96">
        <v>1535691</v>
      </c>
      <c r="EY21" s="96">
        <v>1577611</v>
      </c>
      <c r="EZ21" s="96">
        <v>1621312</v>
      </c>
      <c r="FA21" s="96">
        <v>1667037</v>
      </c>
      <c r="FB21" s="96">
        <v>1715275</v>
      </c>
      <c r="FC21" s="96">
        <v>1765774</v>
      </c>
      <c r="FD21" s="96">
        <v>1817852</v>
      </c>
      <c r="FE21" s="96">
        <v>1871422</v>
      </c>
      <c r="FF21" s="96">
        <v>1926630</v>
      </c>
      <c r="FG21" s="96">
        <v>1983784</v>
      </c>
      <c r="FH21" s="96">
        <v>2043094</v>
      </c>
      <c r="FI21" s="96">
        <v>2103820</v>
      </c>
      <c r="FJ21" s="96">
        <v>2164528</v>
      </c>
      <c r="FK21" s="96">
        <v>2224529</v>
      </c>
      <c r="FL21" s="96">
        <v>2283769</v>
      </c>
      <c r="FM21" s="96">
        <v>2342189</v>
      </c>
      <c r="FN21" s="96">
        <v>2399632</v>
      </c>
      <c r="FO21" s="96">
        <v>2456844</v>
      </c>
      <c r="FP21" s="96">
        <v>2515733</v>
      </c>
      <c r="FQ21" s="96">
        <v>2576010</v>
      </c>
      <c r="FR21" s="96">
        <v>2636470</v>
      </c>
      <c r="FS21" s="96">
        <v>2697845</v>
      </c>
    </row>
    <row r="22" spans="1:175" x14ac:dyDescent="0.3">
      <c r="A22" s="15" t="s">
        <v>204</v>
      </c>
      <c r="B22" s="96">
        <v>226609.53432470126</v>
      </c>
      <c r="C22" s="96">
        <v>227289.36292767531</v>
      </c>
      <c r="D22" s="96">
        <v>227971.23101645833</v>
      </c>
      <c r="E22" s="96">
        <v>228655.14470950767</v>
      </c>
      <c r="F22" s="96">
        <v>229341.11014363618</v>
      </c>
      <c r="G22" s="96">
        <v>230029.13347406703</v>
      </c>
      <c r="H22" s="96">
        <v>230719.2208744892</v>
      </c>
      <c r="I22" s="96">
        <v>231411.37853711264</v>
      </c>
      <c r="J22" s="96">
        <v>232105.61267272395</v>
      </c>
      <c r="K22" s="96">
        <v>232801.92951074208</v>
      </c>
      <c r="L22" s="96">
        <v>233500.33529927442</v>
      </c>
      <c r="M22" s="96">
        <v>234434.33664047153</v>
      </c>
      <c r="N22" s="96">
        <v>235372.07398703342</v>
      </c>
      <c r="O22" s="96">
        <v>236313.56228298158</v>
      </c>
      <c r="P22" s="96">
        <v>237258.81653211347</v>
      </c>
      <c r="Q22" s="96">
        <v>238207.85179824193</v>
      </c>
      <c r="R22" s="96">
        <v>239160.68320543491</v>
      </c>
      <c r="S22" s="96">
        <v>240117.32593825669</v>
      </c>
      <c r="T22" s="96">
        <v>241077.79524200971</v>
      </c>
      <c r="U22" s="96">
        <v>242042.10642297773</v>
      </c>
      <c r="V22" s="96">
        <v>243010.27484866945</v>
      </c>
      <c r="W22" s="96">
        <v>244711.34677261009</v>
      </c>
      <c r="X22" s="96">
        <v>246424.32620001832</v>
      </c>
      <c r="Y22" s="96">
        <v>248149.29648341844</v>
      </c>
      <c r="Z22" s="96">
        <v>249886.34155880238</v>
      </c>
      <c r="AA22" s="96">
        <v>251635.54594971394</v>
      </c>
      <c r="AB22" s="96">
        <v>253396.99477136187</v>
      </c>
      <c r="AC22" s="96">
        <v>255170.7737347614</v>
      </c>
      <c r="AD22" s="96">
        <v>256956.96915090471</v>
      </c>
      <c r="AE22" s="96">
        <v>258755.66793496101</v>
      </c>
      <c r="AF22" s="96">
        <v>260566.95761050581</v>
      </c>
      <c r="AG22" s="96">
        <v>262390.92631377938</v>
      </c>
      <c r="AH22" s="96">
        <v>264227.66279797588</v>
      </c>
      <c r="AI22" s="96">
        <v>266077.25643756171</v>
      </c>
      <c r="AJ22" s="96">
        <v>267939.79723262473</v>
      </c>
      <c r="AK22" s="96">
        <v>269815.37581325305</v>
      </c>
      <c r="AL22" s="96">
        <v>271704.08344394591</v>
      </c>
      <c r="AM22" s="96">
        <v>273606.01202805352</v>
      </c>
      <c r="AN22" s="96">
        <v>275521.25411224994</v>
      </c>
      <c r="AO22" s="96">
        <v>277449.90289103572</v>
      </c>
      <c r="AP22" s="96">
        <v>279392.05221127282</v>
      </c>
      <c r="AQ22" s="96">
        <v>281347.79657675163</v>
      </c>
      <c r="AR22" s="96">
        <v>283317.23115278879</v>
      </c>
      <c r="AS22" s="96">
        <v>285300.4517708582</v>
      </c>
      <c r="AT22" s="96">
        <v>287297.55493325408</v>
      </c>
      <c r="AU22" s="96">
        <v>289308.63781778683</v>
      </c>
      <c r="AV22" s="96">
        <v>291333.79828251118</v>
      </c>
      <c r="AW22" s="96">
        <v>293373.13487048866</v>
      </c>
      <c r="AX22" s="96">
        <v>295426.74681458197</v>
      </c>
      <c r="AY22" s="96">
        <v>297494.73404228396</v>
      </c>
      <c r="AZ22" s="96">
        <v>299577.19718058023</v>
      </c>
      <c r="BA22" s="96">
        <v>301674.23756084428</v>
      </c>
      <c r="BB22" s="96">
        <v>303785.95722377027</v>
      </c>
      <c r="BC22" s="96">
        <v>305912.45892433665</v>
      </c>
      <c r="BD22" s="96">
        <v>308053.84613680706</v>
      </c>
      <c r="BE22" s="96">
        <v>310210.22305976471</v>
      </c>
      <c r="BF22" s="96">
        <v>312381.69462118315</v>
      </c>
      <c r="BG22" s="96">
        <v>314568.36648353143</v>
      </c>
      <c r="BH22" s="96">
        <v>316770.34504891618</v>
      </c>
      <c r="BI22" s="96">
        <v>318987.73746425862</v>
      </c>
      <c r="BJ22" s="96">
        <v>321220.65162650868</v>
      </c>
      <c r="BK22" s="96">
        <v>323147.97553626762</v>
      </c>
      <c r="BL22" s="96">
        <v>325086.86338948517</v>
      </c>
      <c r="BM22" s="96">
        <v>327037.38456982194</v>
      </c>
      <c r="BN22" s="96">
        <v>328999.6088772408</v>
      </c>
      <c r="BO22" s="96">
        <v>330973.60653050413</v>
      </c>
      <c r="BP22" s="96">
        <v>332959.44816968706</v>
      </c>
      <c r="BQ22" s="96">
        <v>334957.20485870511</v>
      </c>
      <c r="BR22" s="96">
        <v>336966.94808785728</v>
      </c>
      <c r="BS22" s="96">
        <v>338988.74977638433</v>
      </c>
      <c r="BT22" s="96">
        <v>341022.68227504269</v>
      </c>
      <c r="BU22" s="96">
        <v>346138.02250916831</v>
      </c>
      <c r="BV22" s="96">
        <v>351330.09284680581</v>
      </c>
      <c r="BW22" s="96">
        <v>356600.04423950781</v>
      </c>
      <c r="BX22" s="96">
        <v>361949.04490310041</v>
      </c>
      <c r="BY22" s="96">
        <v>367378.28057664679</v>
      </c>
      <c r="BZ22" s="96">
        <v>372888.95478529646</v>
      </c>
      <c r="CA22" s="96">
        <v>378482.28910707589</v>
      </c>
      <c r="CB22" s="96">
        <v>384159.52344368194</v>
      </c>
      <c r="CC22" s="96">
        <v>389921.91629533714</v>
      </c>
      <c r="CD22" s="96">
        <v>395770.74503976689</v>
      </c>
      <c r="CE22" s="96">
        <v>401311.53547032364</v>
      </c>
      <c r="CF22" s="96">
        <v>406929.89696690819</v>
      </c>
      <c r="CG22" s="96">
        <v>412626.91552444495</v>
      </c>
      <c r="CH22" s="96">
        <v>418403.69234178722</v>
      </c>
      <c r="CI22" s="96">
        <v>424261.34403457225</v>
      </c>
      <c r="CJ22" s="96">
        <v>430201.00285105623</v>
      </c>
      <c r="CK22" s="96">
        <v>436223.81689097115</v>
      </c>
      <c r="CL22" s="96">
        <v>442330.95032744476</v>
      </c>
      <c r="CM22" s="96">
        <v>448523.58363202901</v>
      </c>
      <c r="CN22" s="96">
        <v>454802.91380287718</v>
      </c>
      <c r="CO22" s="96">
        <v>462989.36625132908</v>
      </c>
      <c r="CP22" s="96">
        <v>471323.17484385311</v>
      </c>
      <c r="CQ22" s="96">
        <v>479806.99199104257</v>
      </c>
      <c r="CR22" s="96">
        <v>488443.51784688141</v>
      </c>
      <c r="CS22" s="96">
        <v>497235.50116812537</v>
      </c>
      <c r="CT22" s="96">
        <v>506185.74018915178</v>
      </c>
      <c r="CU22" s="96">
        <v>515297.08351255662</v>
      </c>
      <c r="CV22" s="96">
        <v>524572.43101578287</v>
      </c>
      <c r="CW22" s="96">
        <v>534014.73477406695</v>
      </c>
      <c r="CX22" s="96">
        <v>543627.00000000035</v>
      </c>
      <c r="CY22" s="96">
        <v>549737</v>
      </c>
      <c r="CZ22" s="96">
        <v>553912</v>
      </c>
      <c r="DA22" s="96">
        <v>557625</v>
      </c>
      <c r="DB22" s="96">
        <v>560977</v>
      </c>
      <c r="DC22" s="96">
        <v>564068</v>
      </c>
      <c r="DD22" s="96">
        <v>566970</v>
      </c>
      <c r="DE22" s="96">
        <v>569742</v>
      </c>
      <c r="DF22" s="96">
        <v>572423</v>
      </c>
      <c r="DG22" s="96">
        <v>575034</v>
      </c>
      <c r="DH22" s="96">
        <v>577633</v>
      </c>
      <c r="DI22" s="96">
        <v>582532</v>
      </c>
      <c r="DJ22" s="96">
        <v>589474</v>
      </c>
      <c r="DK22" s="96">
        <v>594418</v>
      </c>
      <c r="DL22" s="96">
        <v>588543</v>
      </c>
      <c r="DM22" s="96">
        <v>575005</v>
      </c>
      <c r="DN22" s="96">
        <v>566908</v>
      </c>
      <c r="DO22" s="96">
        <v>569011</v>
      </c>
      <c r="DP22" s="96">
        <v>578170</v>
      </c>
      <c r="DQ22" s="96">
        <v>581610</v>
      </c>
      <c r="DR22" s="96">
        <v>584403</v>
      </c>
      <c r="DS22" s="96">
        <v>586221</v>
      </c>
      <c r="DT22" s="96">
        <v>586620</v>
      </c>
      <c r="DU22" s="96">
        <v>592808</v>
      </c>
      <c r="DV22" s="96">
        <v>613338</v>
      </c>
      <c r="DW22" s="96">
        <v>650966</v>
      </c>
      <c r="DX22" s="96">
        <v>694191</v>
      </c>
      <c r="DY22" s="96">
        <v>741789</v>
      </c>
      <c r="DZ22" s="96">
        <v>791694</v>
      </c>
      <c r="EA22" s="96">
        <v>819867</v>
      </c>
      <c r="EB22" s="96">
        <v>829303</v>
      </c>
      <c r="EC22" s="96">
        <v>842432</v>
      </c>
      <c r="ED22" s="96">
        <v>855891</v>
      </c>
      <c r="EE22" s="96">
        <v>869592</v>
      </c>
      <c r="EF22" s="96">
        <v>883519</v>
      </c>
      <c r="EG22" s="96">
        <v>897697</v>
      </c>
      <c r="EH22" s="96">
        <v>912126</v>
      </c>
      <c r="EI22" s="96">
        <v>926862</v>
      </c>
      <c r="EJ22" s="96">
        <v>942061</v>
      </c>
      <c r="EK22" s="96">
        <v>957789</v>
      </c>
      <c r="EL22" s="96">
        <v>973669</v>
      </c>
      <c r="EM22" s="96">
        <v>994639</v>
      </c>
      <c r="EN22" s="96">
        <v>1024356</v>
      </c>
      <c r="EO22" s="96">
        <v>1058745</v>
      </c>
      <c r="EP22" s="96">
        <v>1092031</v>
      </c>
      <c r="EQ22" s="96">
        <v>1119949</v>
      </c>
      <c r="ER22" s="96">
        <v>1143535</v>
      </c>
      <c r="ES22" s="96">
        <v>1165545</v>
      </c>
      <c r="ET22" s="96">
        <v>1187473</v>
      </c>
      <c r="EU22" s="96">
        <v>1210206</v>
      </c>
      <c r="EV22" s="96">
        <v>1234741</v>
      </c>
      <c r="EW22" s="96">
        <v>1261273</v>
      </c>
      <c r="EX22" s="96">
        <v>1289307</v>
      </c>
      <c r="EY22" s="96">
        <v>1318806</v>
      </c>
      <c r="EZ22" s="96">
        <v>1349563</v>
      </c>
      <c r="FA22" s="96">
        <v>1381585</v>
      </c>
      <c r="FB22" s="96">
        <v>1415303</v>
      </c>
      <c r="FC22" s="96">
        <v>1450986</v>
      </c>
      <c r="FD22" s="96">
        <v>1488054</v>
      </c>
      <c r="FE22" s="96">
        <v>1526377</v>
      </c>
      <c r="FF22" s="96">
        <v>1566347</v>
      </c>
      <c r="FG22" s="96">
        <v>1608076</v>
      </c>
      <c r="FH22" s="96">
        <v>1651417</v>
      </c>
      <c r="FI22" s="96">
        <v>1695973</v>
      </c>
      <c r="FJ22" s="96">
        <v>1741122</v>
      </c>
      <c r="FK22" s="96">
        <v>1786457</v>
      </c>
      <c r="FL22" s="96">
        <v>1831893</v>
      </c>
      <c r="FM22" s="96">
        <v>1877072</v>
      </c>
      <c r="FN22" s="96">
        <v>1922168</v>
      </c>
      <c r="FO22" s="96">
        <v>1967696</v>
      </c>
      <c r="FP22" s="96">
        <v>2013255</v>
      </c>
      <c r="FQ22" s="96">
        <v>2058841</v>
      </c>
      <c r="FR22" s="96">
        <v>2105529</v>
      </c>
      <c r="FS22" s="96">
        <v>2153339</v>
      </c>
    </row>
    <row r="23" spans="1:175" x14ac:dyDescent="0.3">
      <c r="A23" s="15" t="s">
        <v>205</v>
      </c>
      <c r="B23" s="96">
        <v>1183497.3899936725</v>
      </c>
      <c r="C23" s="96">
        <v>1189414.8769436406</v>
      </c>
      <c r="D23" s="96">
        <v>1195361.9513283588</v>
      </c>
      <c r="E23" s="96">
        <v>1201338.7610850004</v>
      </c>
      <c r="F23" s="96">
        <v>1207345.4548904251</v>
      </c>
      <c r="G23" s="96">
        <v>1213382.182164877</v>
      </c>
      <c r="H23" s="96">
        <v>1219449.0930757013</v>
      </c>
      <c r="I23" s="96">
        <v>1225546.3385410795</v>
      </c>
      <c r="J23" s="96">
        <v>1231674.0702337851</v>
      </c>
      <c r="K23" s="96">
        <v>1237832.4405849536</v>
      </c>
      <c r="L23" s="96">
        <v>1244021.6027878777</v>
      </c>
      <c r="M23" s="96">
        <v>1251485.732404605</v>
      </c>
      <c r="N23" s="96">
        <v>1258994.6467990326</v>
      </c>
      <c r="O23" s="96">
        <v>1266548.6146798269</v>
      </c>
      <c r="P23" s="96">
        <v>1274147.9063679059</v>
      </c>
      <c r="Q23" s="96">
        <v>1281792.7938061133</v>
      </c>
      <c r="R23" s="96">
        <v>1289483.5505689497</v>
      </c>
      <c r="S23" s="96">
        <v>1297220.4518723637</v>
      </c>
      <c r="T23" s="96">
        <v>1305003.7745835979</v>
      </c>
      <c r="U23" s="96">
        <v>1312833.7972310993</v>
      </c>
      <c r="V23" s="96">
        <v>1320710.8000144872</v>
      </c>
      <c r="W23" s="96">
        <v>1329955.7756145888</v>
      </c>
      <c r="X23" s="96">
        <v>1339265.4660438912</v>
      </c>
      <c r="Y23" s="96">
        <v>1348640.3243061982</v>
      </c>
      <c r="Z23" s="96">
        <v>1358080.8065763419</v>
      </c>
      <c r="AA23" s="96">
        <v>1367587.3722223763</v>
      </c>
      <c r="AB23" s="96">
        <v>1377160.4838279332</v>
      </c>
      <c r="AC23" s="96">
        <v>1386800.6072147288</v>
      </c>
      <c r="AD23" s="96">
        <v>1396508.2114652318</v>
      </c>
      <c r="AE23" s="96">
        <v>1406283.7689454886</v>
      </c>
      <c r="AF23" s="96">
        <v>1416127.7553281065</v>
      </c>
      <c r="AG23" s="96">
        <v>1426040.6496154028</v>
      </c>
      <c r="AH23" s="96">
        <v>1436022.9341627101</v>
      </c>
      <c r="AI23" s="96">
        <v>1446075.0947018487</v>
      </c>
      <c r="AJ23" s="96">
        <v>1456197.620364761</v>
      </c>
      <c r="AK23" s="96">
        <v>1466391.0037073139</v>
      </c>
      <c r="AL23" s="96">
        <v>1476655.7407332645</v>
      </c>
      <c r="AM23" s="96">
        <v>1486992.3309183968</v>
      </c>
      <c r="AN23" s="96">
        <v>1497401.2772348251</v>
      </c>
      <c r="AO23" s="96">
        <v>1507883.0861754685</v>
      </c>
      <c r="AP23" s="96">
        <v>1518438.2677786939</v>
      </c>
      <c r="AQ23" s="96">
        <v>1526030.4591175872</v>
      </c>
      <c r="AR23" s="96">
        <v>1533660.611413175</v>
      </c>
      <c r="AS23" s="96">
        <v>1541328.9144702405</v>
      </c>
      <c r="AT23" s="96">
        <v>1549035.5590425914</v>
      </c>
      <c r="AU23" s="96">
        <v>1556780.7368378041</v>
      </c>
      <c r="AV23" s="96">
        <v>1564564.6405219929</v>
      </c>
      <c r="AW23" s="96">
        <v>1572387.4637246027</v>
      </c>
      <c r="AX23" s="96">
        <v>1580249.4010432258</v>
      </c>
      <c r="AY23" s="96">
        <v>1588150.6480484416</v>
      </c>
      <c r="AZ23" s="96">
        <v>1596091.4012886868</v>
      </c>
      <c r="BA23" s="96">
        <v>1607264.0410977078</v>
      </c>
      <c r="BB23" s="96">
        <v>1618514.8893853922</v>
      </c>
      <c r="BC23" s="96">
        <v>1629844.4936110899</v>
      </c>
      <c r="BD23" s="96">
        <v>1641253.4050663677</v>
      </c>
      <c r="BE23" s="96">
        <v>1652742.1789018323</v>
      </c>
      <c r="BF23" s="96">
        <v>1664311.3741541454</v>
      </c>
      <c r="BG23" s="96">
        <v>1675961.5537732246</v>
      </c>
      <c r="BH23" s="96">
        <v>1687693.2846496371</v>
      </c>
      <c r="BI23" s="96">
        <v>1699507.1376421847</v>
      </c>
      <c r="BJ23" s="96">
        <v>1711403.6876056816</v>
      </c>
      <c r="BK23" s="96">
        <v>1725094.9171065271</v>
      </c>
      <c r="BL23" s="96">
        <v>1738895.6764433796</v>
      </c>
      <c r="BM23" s="96">
        <v>1752806.8418549267</v>
      </c>
      <c r="BN23" s="96">
        <v>1766829.2965897659</v>
      </c>
      <c r="BO23" s="96">
        <v>1780963.9309624841</v>
      </c>
      <c r="BP23" s="96">
        <v>1795211.6424101843</v>
      </c>
      <c r="BQ23" s="96">
        <v>1809573.3355494658</v>
      </c>
      <c r="BR23" s="96">
        <v>1824049.9222338616</v>
      </c>
      <c r="BS23" s="96">
        <v>1838642.3216117325</v>
      </c>
      <c r="BT23" s="96">
        <v>1853351.4601846277</v>
      </c>
      <c r="BU23" s="96">
        <v>1884858.4350077659</v>
      </c>
      <c r="BV23" s="96">
        <v>1916901.0284028971</v>
      </c>
      <c r="BW23" s="96">
        <v>1949488.3458857459</v>
      </c>
      <c r="BX23" s="96">
        <v>1982629.6477658032</v>
      </c>
      <c r="BY23" s="96">
        <v>2016334.3517778211</v>
      </c>
      <c r="BZ23" s="96">
        <v>2050612.0357580434</v>
      </c>
      <c r="CA23" s="96">
        <v>2085472.4403659296</v>
      </c>
      <c r="CB23" s="96">
        <v>2120925.4718521493</v>
      </c>
      <c r="CC23" s="96">
        <v>2156981.2048736354</v>
      </c>
      <c r="CD23" s="96">
        <v>2193649.8853564886</v>
      </c>
      <c r="CE23" s="96">
        <v>2224360.9837514795</v>
      </c>
      <c r="CF23" s="96">
        <v>2255502.0375240003</v>
      </c>
      <c r="CG23" s="96">
        <v>2287079.0660493365</v>
      </c>
      <c r="CH23" s="96">
        <v>2319098.1729740277</v>
      </c>
      <c r="CI23" s="96">
        <v>2351565.5473956643</v>
      </c>
      <c r="CJ23" s="96">
        <v>2384487.4650592031</v>
      </c>
      <c r="CK23" s="96">
        <v>2417870.2895700326</v>
      </c>
      <c r="CL23" s="96">
        <v>2451720.4736240134</v>
      </c>
      <c r="CM23" s="96">
        <v>2486044.5602547498</v>
      </c>
      <c r="CN23" s="96">
        <v>2520849.1840983224</v>
      </c>
      <c r="CO23" s="96">
        <v>2566224.4694120917</v>
      </c>
      <c r="CP23" s="96">
        <v>2612416.5098615089</v>
      </c>
      <c r="CQ23" s="96">
        <v>2659440.0070390156</v>
      </c>
      <c r="CR23" s="96">
        <v>2707309.9271657174</v>
      </c>
      <c r="CS23" s="96">
        <v>2756041.5058546998</v>
      </c>
      <c r="CT23" s="96">
        <v>2805650.2529600835</v>
      </c>
      <c r="CU23" s="96">
        <v>2856151.9575133645</v>
      </c>
      <c r="CV23" s="96">
        <v>2907562.6927486043</v>
      </c>
      <c r="CW23" s="96">
        <v>2959898.8212180785</v>
      </c>
      <c r="CX23" s="96">
        <v>3013177.0000000033</v>
      </c>
      <c r="CY23" s="96">
        <v>3061973</v>
      </c>
      <c r="CZ23" s="96">
        <v>3111681</v>
      </c>
      <c r="DA23" s="96">
        <v>3162523</v>
      </c>
      <c r="DB23" s="96">
        <v>3214561</v>
      </c>
      <c r="DC23" s="96">
        <v>3267860</v>
      </c>
      <c r="DD23" s="96">
        <v>3322500</v>
      </c>
      <c r="DE23" s="96">
        <v>3378654</v>
      </c>
      <c r="DF23" s="96">
        <v>3436432</v>
      </c>
      <c r="DG23" s="96">
        <v>3495773</v>
      </c>
      <c r="DH23" s="96">
        <v>3556749</v>
      </c>
      <c r="DI23" s="96">
        <v>3619551</v>
      </c>
      <c r="DJ23" s="96">
        <v>3684273</v>
      </c>
      <c r="DK23" s="96">
        <v>3750954</v>
      </c>
      <c r="DL23" s="96">
        <v>3819722</v>
      </c>
      <c r="DM23" s="96">
        <v>3890716</v>
      </c>
      <c r="DN23" s="96">
        <v>3964155</v>
      </c>
      <c r="DO23" s="96">
        <v>4040153</v>
      </c>
      <c r="DP23" s="96">
        <v>4118550</v>
      </c>
      <c r="DQ23" s="96">
        <v>4198300</v>
      </c>
      <c r="DR23" s="96">
        <v>4277535</v>
      </c>
      <c r="DS23" s="96">
        <v>4355200</v>
      </c>
      <c r="DT23" s="96">
        <v>4431292</v>
      </c>
      <c r="DU23" s="96">
        <v>4506324</v>
      </c>
      <c r="DV23" s="96">
        <v>4580510</v>
      </c>
      <c r="DW23" s="96">
        <v>4653876</v>
      </c>
      <c r="DX23" s="96">
        <v>4727022</v>
      </c>
      <c r="DY23" s="96">
        <v>4801128</v>
      </c>
      <c r="DZ23" s="96">
        <v>4877854</v>
      </c>
      <c r="EA23" s="96">
        <v>4959283</v>
      </c>
      <c r="EB23" s="96">
        <v>5047419</v>
      </c>
      <c r="EC23" s="96">
        <v>5143288</v>
      </c>
      <c r="ED23" s="96">
        <v>5247672</v>
      </c>
      <c r="EE23" s="96">
        <v>5359814</v>
      </c>
      <c r="EF23" s="96">
        <v>5480096</v>
      </c>
      <c r="EG23" s="96">
        <v>5610373</v>
      </c>
      <c r="EH23" s="96">
        <v>5750668</v>
      </c>
      <c r="EI23" s="96">
        <v>5900198</v>
      </c>
      <c r="EJ23" s="96">
        <v>6056574</v>
      </c>
      <c r="EK23" s="96">
        <v>6215811</v>
      </c>
      <c r="EL23" s="96">
        <v>6434374</v>
      </c>
      <c r="EM23" s="96">
        <v>6697166</v>
      </c>
      <c r="EN23" s="96">
        <v>6914366</v>
      </c>
      <c r="EO23" s="96">
        <v>7128177</v>
      </c>
      <c r="EP23" s="96">
        <v>7345107</v>
      </c>
      <c r="EQ23" s="96">
        <v>7553249</v>
      </c>
      <c r="ER23" s="96">
        <v>7770035</v>
      </c>
      <c r="ES23" s="96">
        <v>7931370</v>
      </c>
      <c r="ET23" s="96">
        <v>8081990</v>
      </c>
      <c r="EU23" s="96">
        <v>8265123</v>
      </c>
      <c r="EV23" s="96">
        <v>8428832</v>
      </c>
      <c r="EW23" s="96">
        <v>8539960</v>
      </c>
      <c r="EX23" s="96">
        <v>8674066</v>
      </c>
      <c r="EY23" s="96">
        <v>8870781</v>
      </c>
      <c r="EZ23" s="96">
        <v>9062726</v>
      </c>
      <c r="FA23" s="96">
        <v>9245844</v>
      </c>
      <c r="FB23" s="96">
        <v>9441171</v>
      </c>
      <c r="FC23" s="96">
        <v>9662281</v>
      </c>
      <c r="FD23" s="96">
        <v>9898870</v>
      </c>
      <c r="FE23" s="96">
        <v>10143534</v>
      </c>
      <c r="FF23" s="96">
        <v>10396086</v>
      </c>
      <c r="FG23" s="96">
        <v>10656810</v>
      </c>
      <c r="FH23" s="96">
        <v>10921581</v>
      </c>
      <c r="FI23" s="96">
        <v>11191873</v>
      </c>
      <c r="FJ23" s="96">
        <v>11472924</v>
      </c>
      <c r="FK23" s="96">
        <v>11767070</v>
      </c>
      <c r="FL23" s="96">
        <v>12073030</v>
      </c>
      <c r="FM23" s="96">
        <v>12385659</v>
      </c>
      <c r="FN23" s="96">
        <v>12704774</v>
      </c>
      <c r="FO23" s="96">
        <v>13034346</v>
      </c>
      <c r="FP23" s="96">
        <v>13371183</v>
      </c>
      <c r="FQ23" s="96">
        <v>13710513</v>
      </c>
      <c r="FR23" s="96">
        <v>14055137</v>
      </c>
      <c r="FS23" s="96">
        <v>14405468</v>
      </c>
    </row>
    <row r="24" spans="1:175" x14ac:dyDescent="0.3">
      <c r="A24" s="15" t="s">
        <v>7</v>
      </c>
      <c r="B24" s="96">
        <v>800997.78818276385</v>
      </c>
      <c r="C24" s="96">
        <v>805002.77712367754</v>
      </c>
      <c r="D24" s="96">
        <v>809027.79100929585</v>
      </c>
      <c r="E24" s="96">
        <v>813072.92996434215</v>
      </c>
      <c r="F24" s="96">
        <v>817138.29461416369</v>
      </c>
      <c r="G24" s="96">
        <v>821223.98608723434</v>
      </c>
      <c r="H24" s="96">
        <v>825330.10601767048</v>
      </c>
      <c r="I24" s="96">
        <v>829456.7565477587</v>
      </c>
      <c r="J24" s="96">
        <v>833604.04033049755</v>
      </c>
      <c r="K24" s="96">
        <v>837772.06053214986</v>
      </c>
      <c r="L24" s="96">
        <v>841960.9208348114</v>
      </c>
      <c r="M24" s="96">
        <v>847012.68635982007</v>
      </c>
      <c r="N24" s="96">
        <v>852094.76247797871</v>
      </c>
      <c r="O24" s="96">
        <v>857207.33105284639</v>
      </c>
      <c r="P24" s="96">
        <v>862350.57503916323</v>
      </c>
      <c r="Q24" s="96">
        <v>867524.67848939786</v>
      </c>
      <c r="R24" s="96">
        <v>872729.82656033407</v>
      </c>
      <c r="S24" s="96">
        <v>877966.20551969588</v>
      </c>
      <c r="T24" s="96">
        <v>883234.00275281386</v>
      </c>
      <c r="U24" s="96">
        <v>888533.4067693305</v>
      </c>
      <c r="V24" s="96">
        <v>893864.60720994626</v>
      </c>
      <c r="W24" s="96">
        <v>900121.65946041583</v>
      </c>
      <c r="X24" s="96">
        <v>906422.51107663848</v>
      </c>
      <c r="Y24" s="96">
        <v>912767.46865417494</v>
      </c>
      <c r="Z24" s="96">
        <v>919156.84093475412</v>
      </c>
      <c r="AA24" s="96">
        <v>925590.93882129726</v>
      </c>
      <c r="AB24" s="96">
        <v>932070.07539304614</v>
      </c>
      <c r="AC24" s="96">
        <v>938594.56592079753</v>
      </c>
      <c r="AD24" s="96">
        <v>945164.72788224288</v>
      </c>
      <c r="AE24" s="96">
        <v>951780.88097741851</v>
      </c>
      <c r="AF24" s="96">
        <v>958443.34714426077</v>
      </c>
      <c r="AG24" s="96">
        <v>965152.45057427068</v>
      </c>
      <c r="AH24" s="96">
        <v>971908.51772829075</v>
      </c>
      <c r="AI24" s="96">
        <v>978711.87735238881</v>
      </c>
      <c r="AJ24" s="96">
        <v>985562.86049385567</v>
      </c>
      <c r="AK24" s="96">
        <v>992461.80051731272</v>
      </c>
      <c r="AL24" s="96">
        <v>999409.03312093404</v>
      </c>
      <c r="AM24" s="96">
        <v>1006404.8963527806</v>
      </c>
      <c r="AN24" s="96">
        <v>1013449.7306272502</v>
      </c>
      <c r="AO24" s="96">
        <v>1020543.8787416409</v>
      </c>
      <c r="AP24" s="96">
        <v>1027687.685892832</v>
      </c>
      <c r="AQ24" s="96">
        <v>1034881.4996940815</v>
      </c>
      <c r="AR24" s="96">
        <v>1042125.6701919396</v>
      </c>
      <c r="AS24" s="96">
        <v>1049420.549883283</v>
      </c>
      <c r="AT24" s="96">
        <v>1056766.4937324654</v>
      </c>
      <c r="AU24" s="96">
        <v>1064163.8591885925</v>
      </c>
      <c r="AV24" s="96">
        <v>1071613.0062029122</v>
      </c>
      <c r="AW24" s="96">
        <v>1079114.297246332</v>
      </c>
      <c r="AX24" s="96">
        <v>1086668.0973270561</v>
      </c>
      <c r="AY24" s="96">
        <v>1094274.7740083451</v>
      </c>
      <c r="AZ24" s="96">
        <v>1101934.6974264022</v>
      </c>
      <c r="BA24" s="96">
        <v>1109648.240308387</v>
      </c>
      <c r="BB24" s="96">
        <v>1117415.7779905454</v>
      </c>
      <c r="BC24" s="96">
        <v>1125237.6884364791</v>
      </c>
      <c r="BD24" s="96">
        <v>1133114.3522555344</v>
      </c>
      <c r="BE24" s="96">
        <v>1141046.1527213231</v>
      </c>
      <c r="BF24" s="96">
        <v>1149033.4757903719</v>
      </c>
      <c r="BG24" s="96">
        <v>1157076.7101209047</v>
      </c>
      <c r="BH24" s="96">
        <v>1165176.2470917508</v>
      </c>
      <c r="BI24" s="96">
        <v>1173332.480821393</v>
      </c>
      <c r="BJ24" s="96">
        <v>1181545.8081871422</v>
      </c>
      <c r="BK24" s="96">
        <v>1188635.0830362653</v>
      </c>
      <c r="BL24" s="96">
        <v>1195766.8935344832</v>
      </c>
      <c r="BM24" s="96">
        <v>1202941.4948956904</v>
      </c>
      <c r="BN24" s="96">
        <v>1210159.143865065</v>
      </c>
      <c r="BO24" s="96">
        <v>1217420.0987282554</v>
      </c>
      <c r="BP24" s="96">
        <v>1224724.619320625</v>
      </c>
      <c r="BQ24" s="96">
        <v>1232072.9670365492</v>
      </c>
      <c r="BR24" s="96">
        <v>1239465.4048387688</v>
      </c>
      <c r="BS24" s="96">
        <v>1246902.1972678015</v>
      </c>
      <c r="BT24" s="96">
        <v>1254383.6104514073</v>
      </c>
      <c r="BU24" s="96">
        <v>1273199.3646081781</v>
      </c>
      <c r="BV24" s="96">
        <v>1292297.3550773007</v>
      </c>
      <c r="BW24" s="96">
        <v>1311681.8154034598</v>
      </c>
      <c r="BX24" s="96">
        <v>1331357.0426345116</v>
      </c>
      <c r="BY24" s="96">
        <v>1351327.3982740291</v>
      </c>
      <c r="BZ24" s="96">
        <v>1371597.3092481394</v>
      </c>
      <c r="CA24" s="96">
        <v>1392171.2688868614</v>
      </c>
      <c r="CB24" s="96">
        <v>1413053.837920164</v>
      </c>
      <c r="CC24" s="96">
        <v>1434249.6454889663</v>
      </c>
      <c r="CD24" s="96">
        <v>1455763.3901713022</v>
      </c>
      <c r="CE24" s="96">
        <v>1476144.0776337006</v>
      </c>
      <c r="CF24" s="96">
        <v>1496810.0947205725</v>
      </c>
      <c r="CG24" s="96">
        <v>1517765.4360466606</v>
      </c>
      <c r="CH24" s="96">
        <v>1539014.1521513141</v>
      </c>
      <c r="CI24" s="96">
        <v>1560560.3502814325</v>
      </c>
      <c r="CJ24" s="96">
        <v>1582408.1951853724</v>
      </c>
      <c r="CK24" s="96">
        <v>1604561.9099179681</v>
      </c>
      <c r="CL24" s="96">
        <v>1627025.7766568197</v>
      </c>
      <c r="CM24" s="96">
        <v>1649804.1375300153</v>
      </c>
      <c r="CN24" s="96">
        <v>1672901.3954554342</v>
      </c>
      <c r="CO24" s="96">
        <v>1703013.6205736322</v>
      </c>
      <c r="CP24" s="96">
        <v>1733667.8657439575</v>
      </c>
      <c r="CQ24" s="96">
        <v>1764873.8873273488</v>
      </c>
      <c r="CR24" s="96">
        <v>1796641.6172992412</v>
      </c>
      <c r="CS24" s="96">
        <v>1828981.1664106273</v>
      </c>
      <c r="CT24" s="96">
        <v>1861902.827406019</v>
      </c>
      <c r="CU24" s="96">
        <v>1895417.0782993271</v>
      </c>
      <c r="CV24" s="96">
        <v>1929534.5857087148</v>
      </c>
      <c r="CW24" s="96">
        <v>1964266.2082514721</v>
      </c>
      <c r="CX24" s="96">
        <v>1999622.9999999984</v>
      </c>
      <c r="CY24" s="96">
        <v>2023276</v>
      </c>
      <c r="CZ24" s="96">
        <v>2047200</v>
      </c>
      <c r="DA24" s="96">
        <v>2070811.0000000002</v>
      </c>
      <c r="DB24" s="96">
        <v>2095065.9999999998</v>
      </c>
      <c r="DC24" s="96">
        <v>2120889</v>
      </c>
      <c r="DD24" s="96">
        <v>2147979</v>
      </c>
      <c r="DE24" s="96">
        <v>2176250</v>
      </c>
      <c r="DF24" s="96">
        <v>2204839</v>
      </c>
      <c r="DG24" s="96">
        <v>2235026</v>
      </c>
      <c r="DH24" s="96">
        <v>2268356</v>
      </c>
      <c r="DI24" s="96">
        <v>2304227</v>
      </c>
      <c r="DJ24" s="96">
        <v>2342242</v>
      </c>
      <c r="DK24" s="96">
        <v>2382258</v>
      </c>
      <c r="DL24" s="96">
        <v>2424390</v>
      </c>
      <c r="DM24" s="96">
        <v>2468666</v>
      </c>
      <c r="DN24" s="96">
        <v>2514638</v>
      </c>
      <c r="DO24" s="96">
        <v>2562384</v>
      </c>
      <c r="DP24" s="96">
        <v>2611532</v>
      </c>
      <c r="DQ24" s="96">
        <v>2661365</v>
      </c>
      <c r="DR24" s="96">
        <v>2712286</v>
      </c>
      <c r="DS24" s="96">
        <v>2763222</v>
      </c>
      <c r="DT24" s="96">
        <v>2814388</v>
      </c>
      <c r="DU24" s="96">
        <v>2866955</v>
      </c>
      <c r="DV24" s="96">
        <v>2920459</v>
      </c>
      <c r="DW24" s="96">
        <v>2974657</v>
      </c>
      <c r="DX24" s="96">
        <v>3028820</v>
      </c>
      <c r="DY24" s="96">
        <v>3085354</v>
      </c>
      <c r="DZ24" s="96">
        <v>3145517</v>
      </c>
      <c r="EA24" s="96">
        <v>3207499</v>
      </c>
      <c r="EB24" s="96">
        <v>3272089</v>
      </c>
      <c r="EC24" s="96">
        <v>3338940</v>
      </c>
      <c r="ED24" s="96">
        <v>3408183</v>
      </c>
      <c r="EE24" s="96">
        <v>3481646</v>
      </c>
      <c r="EF24" s="96">
        <v>3558758</v>
      </c>
      <c r="EG24" s="96">
        <v>3638438</v>
      </c>
      <c r="EH24" s="96">
        <v>3728380</v>
      </c>
      <c r="EI24" s="96">
        <v>3829718</v>
      </c>
      <c r="EJ24" s="96">
        <v>3934517</v>
      </c>
      <c r="EK24" s="96">
        <v>4034037</v>
      </c>
      <c r="EL24" s="96">
        <v>4196828</v>
      </c>
      <c r="EM24" s="96">
        <v>4246267</v>
      </c>
      <c r="EN24" s="96">
        <v>4166366</v>
      </c>
      <c r="EO24" s="96">
        <v>4157130</v>
      </c>
      <c r="EP24" s="96">
        <v>4173104.9999999995</v>
      </c>
      <c r="EQ24" s="96">
        <v>4179179</v>
      </c>
      <c r="ER24" s="96">
        <v>4199210</v>
      </c>
      <c r="ES24" s="96">
        <v>4253716</v>
      </c>
      <c r="ET24" s="96">
        <v>4295785</v>
      </c>
      <c r="EU24" s="96">
        <v>4318043</v>
      </c>
      <c r="EV24" s="96">
        <v>4423611</v>
      </c>
      <c r="EW24" s="96">
        <v>4692716</v>
      </c>
      <c r="EX24" s="96">
        <v>4971435</v>
      </c>
      <c r="EY24" s="96">
        <v>5177687</v>
      </c>
      <c r="EZ24" s="96">
        <v>5355717</v>
      </c>
      <c r="FA24" s="96">
        <v>5501712</v>
      </c>
      <c r="FB24" s="96">
        <v>5624466</v>
      </c>
      <c r="FC24" s="96">
        <v>5749352</v>
      </c>
      <c r="FD24" s="96">
        <v>5894722</v>
      </c>
      <c r="FE24" s="96">
        <v>6055646</v>
      </c>
      <c r="FF24" s="96">
        <v>6222714</v>
      </c>
      <c r="FG24" s="96">
        <v>6387251</v>
      </c>
      <c r="FH24" s="96">
        <v>6551080</v>
      </c>
      <c r="FI24" s="96">
        <v>6714051</v>
      </c>
      <c r="FJ24" s="96">
        <v>6876385</v>
      </c>
      <c r="FK24" s="96">
        <v>7037655</v>
      </c>
      <c r="FL24" s="96">
        <v>7205328</v>
      </c>
      <c r="FM24" s="96">
        <v>7379299</v>
      </c>
      <c r="FN24" s="96">
        <v>7554563</v>
      </c>
      <c r="FO24" s="96">
        <v>7731991</v>
      </c>
      <c r="FP24" s="96">
        <v>7912558</v>
      </c>
      <c r="FQ24" s="96">
        <v>8094602</v>
      </c>
      <c r="FR24" s="96">
        <v>8276807.0000000009</v>
      </c>
      <c r="FS24" s="96">
        <v>8460512</v>
      </c>
    </row>
    <row r="25" spans="1:175" x14ac:dyDescent="0.3">
      <c r="A25" s="15" t="s">
        <v>8</v>
      </c>
      <c r="B25" s="96">
        <v>368088.61948313063</v>
      </c>
      <c r="C25" s="96">
        <v>369929.06258054625</v>
      </c>
      <c r="D25" s="96">
        <v>371778.70789344894</v>
      </c>
      <c r="E25" s="96">
        <v>373637.60143291607</v>
      </c>
      <c r="F25" s="96">
        <v>375505.78944008058</v>
      </c>
      <c r="G25" s="96">
        <v>377383.31838728092</v>
      </c>
      <c r="H25" s="96">
        <v>379270.23497921729</v>
      </c>
      <c r="I25" s="96">
        <v>381166.58615411335</v>
      </c>
      <c r="J25" s="96">
        <v>383072.41908488388</v>
      </c>
      <c r="K25" s="96">
        <v>384987.78118030826</v>
      </c>
      <c r="L25" s="96">
        <v>386912.72008620959</v>
      </c>
      <c r="M25" s="96">
        <v>389234.19640672684</v>
      </c>
      <c r="N25" s="96">
        <v>391569.60158516717</v>
      </c>
      <c r="O25" s="96">
        <v>393919.01919467823</v>
      </c>
      <c r="P25" s="96">
        <v>396282.5333098463</v>
      </c>
      <c r="Q25" s="96">
        <v>398660.22850970534</v>
      </c>
      <c r="R25" s="96">
        <v>401052.18988076353</v>
      </c>
      <c r="S25" s="96">
        <v>403458.50302004814</v>
      </c>
      <c r="T25" s="96">
        <v>405879.25403816847</v>
      </c>
      <c r="U25" s="96">
        <v>408314.52956239745</v>
      </c>
      <c r="V25" s="96">
        <v>410764.41673977219</v>
      </c>
      <c r="W25" s="96">
        <v>413639.76765695063</v>
      </c>
      <c r="X25" s="96">
        <v>416535.2460305494</v>
      </c>
      <c r="Y25" s="96">
        <v>419450.99275276321</v>
      </c>
      <c r="Z25" s="96">
        <v>422387.14970203262</v>
      </c>
      <c r="AA25" s="96">
        <v>425343.85974994686</v>
      </c>
      <c r="AB25" s="96">
        <v>428321.26676819654</v>
      </c>
      <c r="AC25" s="96">
        <v>431319.51563557395</v>
      </c>
      <c r="AD25" s="96">
        <v>434338.75224502297</v>
      </c>
      <c r="AE25" s="96">
        <v>437379.12351073819</v>
      </c>
      <c r="AF25" s="96">
        <v>440440.77737531316</v>
      </c>
      <c r="AG25" s="96">
        <v>443523.86281694018</v>
      </c>
      <c r="AH25" s="96">
        <v>446628.5298566586</v>
      </c>
      <c r="AI25" s="96">
        <v>449754.92956565507</v>
      </c>
      <c r="AJ25" s="96">
        <v>452903.2140726145</v>
      </c>
      <c r="AK25" s="96">
        <v>456073.53657112271</v>
      </c>
      <c r="AL25" s="96">
        <v>459266.05132712034</v>
      </c>
      <c r="AM25" s="96">
        <v>462480.91368641</v>
      </c>
      <c r="AN25" s="96">
        <v>465718.28008221474</v>
      </c>
      <c r="AO25" s="96">
        <v>468978.3080427901</v>
      </c>
      <c r="AP25" s="96">
        <v>472261.15619909007</v>
      </c>
      <c r="AQ25" s="96">
        <v>475566.98429248371</v>
      </c>
      <c r="AR25" s="96">
        <v>478895.95318253117</v>
      </c>
      <c r="AS25" s="96">
        <v>482248.22485480888</v>
      </c>
      <c r="AT25" s="96">
        <v>485623.96242879267</v>
      </c>
      <c r="AU25" s="96">
        <v>489023.33016579418</v>
      </c>
      <c r="AV25" s="96">
        <v>492446.49347695487</v>
      </c>
      <c r="AW25" s="96">
        <v>495893.61893129355</v>
      </c>
      <c r="AX25" s="96">
        <v>499364.87426381261</v>
      </c>
      <c r="AY25" s="96">
        <v>502860.42838365934</v>
      </c>
      <c r="AZ25" s="96">
        <v>506380.45138234471</v>
      </c>
      <c r="BA25" s="96">
        <v>509925.11454202095</v>
      </c>
      <c r="BB25" s="96">
        <v>513494.59034381487</v>
      </c>
      <c r="BC25" s="96">
        <v>517089.05247622146</v>
      </c>
      <c r="BD25" s="96">
        <v>520708.67584355478</v>
      </c>
      <c r="BE25" s="96">
        <v>524353.63657445961</v>
      </c>
      <c r="BF25" s="96">
        <v>528024.11203048052</v>
      </c>
      <c r="BG25" s="96">
        <v>531720.28081469378</v>
      </c>
      <c r="BH25" s="96">
        <v>535442.32278039644</v>
      </c>
      <c r="BI25" s="96">
        <v>539190.41903985897</v>
      </c>
      <c r="BJ25" s="96">
        <v>542964.75197313807</v>
      </c>
      <c r="BK25" s="96">
        <v>546222.54048497707</v>
      </c>
      <c r="BL25" s="96">
        <v>549499.87572788703</v>
      </c>
      <c r="BM25" s="96">
        <v>552796.87498225446</v>
      </c>
      <c r="BN25" s="96">
        <v>556113.65623214818</v>
      </c>
      <c r="BO25" s="96">
        <v>559450.33816954109</v>
      </c>
      <c r="BP25" s="96">
        <v>562807.04019855836</v>
      </c>
      <c r="BQ25" s="96">
        <v>566183.88243975001</v>
      </c>
      <c r="BR25" s="96">
        <v>569580.98573438858</v>
      </c>
      <c r="BS25" s="96">
        <v>572998.47164879495</v>
      </c>
      <c r="BT25" s="96">
        <v>576436.46247868915</v>
      </c>
      <c r="BU25" s="96">
        <v>585083.00941586925</v>
      </c>
      <c r="BV25" s="96">
        <v>593859.25455710711</v>
      </c>
      <c r="BW25" s="96">
        <v>602767.14337546343</v>
      </c>
      <c r="BX25" s="96">
        <v>611808.65052609518</v>
      </c>
      <c r="BY25" s="96">
        <v>620985.78028398647</v>
      </c>
      <c r="BZ25" s="96">
        <v>630300.56698824605</v>
      </c>
      <c r="CA25" s="96">
        <v>639755.0754930696</v>
      </c>
      <c r="CB25" s="96">
        <v>649351.40162546537</v>
      </c>
      <c r="CC25" s="96">
        <v>659091.67264984711</v>
      </c>
      <c r="CD25" s="96">
        <v>668978.04773959448</v>
      </c>
      <c r="CE25" s="96">
        <v>678343.74040794885</v>
      </c>
      <c r="CF25" s="96">
        <v>687840.55277366017</v>
      </c>
      <c r="CG25" s="96">
        <v>697470.32051249151</v>
      </c>
      <c r="CH25" s="96">
        <v>707234.9049996665</v>
      </c>
      <c r="CI25" s="96">
        <v>717136.19366966176</v>
      </c>
      <c r="CJ25" s="96">
        <v>727176.1003810371</v>
      </c>
      <c r="CK25" s="96">
        <v>737356.56578637171</v>
      </c>
      <c r="CL25" s="96">
        <v>747679.55770738097</v>
      </c>
      <c r="CM25" s="96">
        <v>758147.07151528436</v>
      </c>
      <c r="CN25" s="96">
        <v>768761.13051649777</v>
      </c>
      <c r="CO25" s="96">
        <v>782598.83086579479</v>
      </c>
      <c r="CP25" s="96">
        <v>796685.60982137907</v>
      </c>
      <c r="CQ25" s="96">
        <v>811025.95079816389</v>
      </c>
      <c r="CR25" s="96">
        <v>825624.41791253095</v>
      </c>
      <c r="CS25" s="96">
        <v>840485.6574349564</v>
      </c>
      <c r="CT25" s="96">
        <v>855614.39926878584</v>
      </c>
      <c r="CU25" s="96">
        <v>871015.45845562383</v>
      </c>
      <c r="CV25" s="96">
        <v>886693.73670782498</v>
      </c>
      <c r="CW25" s="96">
        <v>902654.22396856605</v>
      </c>
      <c r="CX25" s="96">
        <v>918902.00000000012</v>
      </c>
      <c r="CY25" s="96">
        <v>936408</v>
      </c>
      <c r="CZ25" s="96">
        <v>954976</v>
      </c>
      <c r="DA25" s="96">
        <v>974376</v>
      </c>
      <c r="DB25" s="96">
        <v>994769</v>
      </c>
      <c r="DC25" s="96">
        <v>1016390</v>
      </c>
      <c r="DD25" s="96">
        <v>1039148.9999999999</v>
      </c>
      <c r="DE25" s="96">
        <v>1062948</v>
      </c>
      <c r="DF25" s="96">
        <v>1087245</v>
      </c>
      <c r="DG25" s="96">
        <v>1112563</v>
      </c>
      <c r="DH25" s="96">
        <v>1139522</v>
      </c>
      <c r="DI25" s="96">
        <v>1167717</v>
      </c>
      <c r="DJ25" s="96">
        <v>1197039</v>
      </c>
      <c r="DK25" s="96">
        <v>1227414</v>
      </c>
      <c r="DL25" s="96">
        <v>1258745</v>
      </c>
      <c r="DM25" s="96">
        <v>1291156</v>
      </c>
      <c r="DN25" s="96">
        <v>1324383</v>
      </c>
      <c r="DO25" s="96">
        <v>1358435</v>
      </c>
      <c r="DP25" s="96">
        <v>1393530</v>
      </c>
      <c r="DQ25" s="96">
        <v>1429605</v>
      </c>
      <c r="DR25" s="96">
        <v>1466676</v>
      </c>
      <c r="DS25" s="96">
        <v>1504077</v>
      </c>
      <c r="DT25" s="96">
        <v>1542670</v>
      </c>
      <c r="DU25" s="96">
        <v>1583588</v>
      </c>
      <c r="DV25" s="96">
        <v>1626362</v>
      </c>
      <c r="DW25" s="96">
        <v>1670913</v>
      </c>
      <c r="DX25" s="96">
        <v>1717060</v>
      </c>
      <c r="DY25" s="96">
        <v>1766019</v>
      </c>
      <c r="DZ25" s="96">
        <v>1818247</v>
      </c>
      <c r="EA25" s="96">
        <v>1872713</v>
      </c>
      <c r="EB25" s="96">
        <v>1929253</v>
      </c>
      <c r="EC25" s="96">
        <v>1986867</v>
      </c>
      <c r="ED25" s="96">
        <v>2045073</v>
      </c>
      <c r="EE25" s="96">
        <v>2107113</v>
      </c>
      <c r="EF25" s="96">
        <v>2173312</v>
      </c>
      <c r="EG25" s="96">
        <v>2240539</v>
      </c>
      <c r="EH25" s="96">
        <v>2308511</v>
      </c>
      <c r="EI25" s="96">
        <v>2377229</v>
      </c>
      <c r="EJ25" s="96">
        <v>2446941</v>
      </c>
      <c r="EK25" s="96">
        <v>2517858</v>
      </c>
      <c r="EL25" s="96">
        <v>2223667</v>
      </c>
      <c r="EM25" s="96">
        <v>1956518</v>
      </c>
      <c r="EN25" s="96">
        <v>2072460.9999999998</v>
      </c>
      <c r="EO25" s="96">
        <v>2155126</v>
      </c>
      <c r="EP25" s="96">
        <v>2149928</v>
      </c>
      <c r="EQ25" s="96">
        <v>2169162</v>
      </c>
      <c r="ER25" s="96">
        <v>2232289</v>
      </c>
      <c r="ES25" s="96">
        <v>2412989</v>
      </c>
      <c r="ET25" s="96">
        <v>2670124</v>
      </c>
      <c r="EU25" s="96">
        <v>2821684</v>
      </c>
      <c r="EV25" s="96">
        <v>2928117</v>
      </c>
      <c r="EW25" s="96">
        <v>3015338</v>
      </c>
      <c r="EX25" s="96">
        <v>3094782</v>
      </c>
      <c r="EY25" s="96">
        <v>3119532</v>
      </c>
      <c r="EZ25" s="96">
        <v>3156892</v>
      </c>
      <c r="FA25" s="96">
        <v>3301015</v>
      </c>
      <c r="FB25" s="96">
        <v>3490787</v>
      </c>
      <c r="FC25" s="96">
        <v>3669050</v>
      </c>
      <c r="FD25" s="96">
        <v>3821003</v>
      </c>
      <c r="FE25" s="96">
        <v>3943028</v>
      </c>
      <c r="FF25" s="96">
        <v>4058890</v>
      </c>
      <c r="FG25" s="96">
        <v>4221178</v>
      </c>
      <c r="FH25" s="96">
        <v>4373043</v>
      </c>
      <c r="FI25" s="96">
        <v>4470239</v>
      </c>
      <c r="FJ25" s="96">
        <v>4564293</v>
      </c>
      <c r="FK25" s="96">
        <v>4659431</v>
      </c>
      <c r="FL25" s="96">
        <v>4755608</v>
      </c>
      <c r="FM25" s="96">
        <v>4848925</v>
      </c>
      <c r="FN25" s="96">
        <v>4944726</v>
      </c>
      <c r="FO25" s="96">
        <v>5043721</v>
      </c>
      <c r="FP25" s="96">
        <v>5149463</v>
      </c>
      <c r="FQ25" s="96">
        <v>5259323</v>
      </c>
      <c r="FR25" s="96">
        <v>5373294</v>
      </c>
      <c r="FS25" s="96">
        <v>5493031</v>
      </c>
    </row>
    <row r="26" spans="1:175" x14ac:dyDescent="0.3">
      <c r="A26" s="15" t="s">
        <v>209</v>
      </c>
      <c r="B26" s="96">
        <v>1128825.1661089459</v>
      </c>
      <c r="C26" s="96">
        <v>1136726.9422717085</v>
      </c>
      <c r="D26" s="96">
        <v>1144684.0308676101</v>
      </c>
      <c r="E26" s="96">
        <v>1152696.8190836834</v>
      </c>
      <c r="F26" s="96">
        <v>1160765.6968172691</v>
      </c>
      <c r="G26" s="96">
        <v>1168891.0566949898</v>
      </c>
      <c r="H26" s="96">
        <v>1177073.2940918545</v>
      </c>
      <c r="I26" s="96">
        <v>1185312.8071504973</v>
      </c>
      <c r="J26" s="96">
        <v>1193609.9968005507</v>
      </c>
      <c r="K26" s="96">
        <v>1201965.2667781545</v>
      </c>
      <c r="L26" s="96">
        <v>1210379.023645601</v>
      </c>
      <c r="M26" s="96">
        <v>1217641.2977874745</v>
      </c>
      <c r="N26" s="96">
        <v>1224947.1455741993</v>
      </c>
      <c r="O26" s="96">
        <v>1232296.8284476446</v>
      </c>
      <c r="P26" s="96">
        <v>1239690.6094183305</v>
      </c>
      <c r="Q26" s="96">
        <v>1247128.7530748404</v>
      </c>
      <c r="R26" s="96">
        <v>1254611.5255932892</v>
      </c>
      <c r="S26" s="96">
        <v>1262139.1947468491</v>
      </c>
      <c r="T26" s="96">
        <v>1269712.0299153302</v>
      </c>
      <c r="U26" s="96">
        <v>1277330.3020948221</v>
      </c>
      <c r="V26" s="96">
        <v>1284994.2839073923</v>
      </c>
      <c r="W26" s="96">
        <v>1293989.2438947442</v>
      </c>
      <c r="X26" s="96">
        <v>1303047.1686020077</v>
      </c>
      <c r="Y26" s="96">
        <v>1312168.4987822217</v>
      </c>
      <c r="Z26" s="96">
        <v>1321353.6782736974</v>
      </c>
      <c r="AA26" s="96">
        <v>1330603.1540216133</v>
      </c>
      <c r="AB26" s="96">
        <v>1339917.3760997648</v>
      </c>
      <c r="AC26" s="96">
        <v>1349296.7977324633</v>
      </c>
      <c r="AD26" s="96">
        <v>1358741.8753165905</v>
      </c>
      <c r="AE26" s="96">
        <v>1368253.0684438068</v>
      </c>
      <c r="AF26" s="96">
        <v>1377830.8399229147</v>
      </c>
      <c r="AG26" s="96">
        <v>1384719.9941225287</v>
      </c>
      <c r="AH26" s="96">
        <v>1391643.5940931409</v>
      </c>
      <c r="AI26" s="96">
        <v>1398601.812063606</v>
      </c>
      <c r="AJ26" s="96">
        <v>1405594.8211239234</v>
      </c>
      <c r="AK26" s="96">
        <v>1412622.7952295425</v>
      </c>
      <c r="AL26" s="96">
        <v>1419685.9092056898</v>
      </c>
      <c r="AM26" s="96">
        <v>1426784.3387517175</v>
      </c>
      <c r="AN26" s="96">
        <v>1433918.2604454756</v>
      </c>
      <c r="AO26" s="96">
        <v>1441087.8517477026</v>
      </c>
      <c r="AP26" s="96">
        <v>1448293.2910064394</v>
      </c>
      <c r="AQ26" s="96">
        <v>1458431.3440434842</v>
      </c>
      <c r="AR26" s="96">
        <v>1468640.3634517882</v>
      </c>
      <c r="AS26" s="96">
        <v>1478920.8459959507</v>
      </c>
      <c r="AT26" s="96">
        <v>1489273.2919179224</v>
      </c>
      <c r="AU26" s="96">
        <v>1499698.2049613474</v>
      </c>
      <c r="AV26" s="96">
        <v>1510196.0923960765</v>
      </c>
      <c r="AW26" s="96">
        <v>1520767.4650428491</v>
      </c>
      <c r="AX26" s="96">
        <v>1531412.837298149</v>
      </c>
      <c r="AY26" s="96">
        <v>1542132.7271592359</v>
      </c>
      <c r="AZ26" s="96">
        <v>1552927.6562493464</v>
      </c>
      <c r="BA26" s="96">
        <v>1559139.3668743442</v>
      </c>
      <c r="BB26" s="96">
        <v>1565375.9243418418</v>
      </c>
      <c r="BC26" s="96">
        <v>1571637.4280392097</v>
      </c>
      <c r="BD26" s="96">
        <v>1577923.9777513668</v>
      </c>
      <c r="BE26" s="96">
        <v>1584235.6736623729</v>
      </c>
      <c r="BF26" s="96">
        <v>1590572.6163570227</v>
      </c>
      <c r="BG26" s="96">
        <v>1596934.9068224512</v>
      </c>
      <c r="BH26" s="96">
        <v>1603322.6464497412</v>
      </c>
      <c r="BI26" s="96">
        <v>1609735.9370355406</v>
      </c>
      <c r="BJ26" s="96">
        <v>1616174.8807836832</v>
      </c>
      <c r="BK26" s="96">
        <v>1625871.9300683856</v>
      </c>
      <c r="BL26" s="96">
        <v>1635627.1616487962</v>
      </c>
      <c r="BM26" s="96">
        <v>1645440.9246186893</v>
      </c>
      <c r="BN26" s="96">
        <v>1655313.570166402</v>
      </c>
      <c r="BO26" s="96">
        <v>1665245.4515874006</v>
      </c>
      <c r="BP26" s="96">
        <v>1675236.9242969251</v>
      </c>
      <c r="BQ26" s="96">
        <v>1685288.3458427074</v>
      </c>
      <c r="BR26" s="96">
        <v>1695400.0759177639</v>
      </c>
      <c r="BS26" s="96">
        <v>1705572.4763732706</v>
      </c>
      <c r="BT26" s="96">
        <v>1715805.9112315145</v>
      </c>
      <c r="BU26" s="96">
        <v>1741542.9998999864</v>
      </c>
      <c r="BV26" s="96">
        <v>1767666.1448984856</v>
      </c>
      <c r="BW26" s="96">
        <v>1794181.1370719622</v>
      </c>
      <c r="BX26" s="96">
        <v>1821093.8541280413</v>
      </c>
      <c r="BY26" s="96">
        <v>1848410.261939961</v>
      </c>
      <c r="BZ26" s="96">
        <v>1876136.41586906</v>
      </c>
      <c r="CA26" s="96">
        <v>1904278.4621070954</v>
      </c>
      <c r="CB26" s="96">
        <v>1932842.6390387011</v>
      </c>
      <c r="CC26" s="96">
        <v>1961835.2786242808</v>
      </c>
      <c r="CD26" s="96">
        <v>1991262.8078036441</v>
      </c>
      <c r="CE26" s="96">
        <v>2019140.4871128954</v>
      </c>
      <c r="CF26" s="96">
        <v>2047408.453932476</v>
      </c>
      <c r="CG26" s="96">
        <v>2076072.1722875307</v>
      </c>
      <c r="CH26" s="96">
        <v>2105137.1826995565</v>
      </c>
      <c r="CI26" s="96">
        <v>2134609.1032573502</v>
      </c>
      <c r="CJ26" s="96">
        <v>2164493.6307029533</v>
      </c>
      <c r="CK26" s="96">
        <v>2194796.5415327949</v>
      </c>
      <c r="CL26" s="96">
        <v>2225523.6931142542</v>
      </c>
      <c r="CM26" s="96">
        <v>2256681.0248178542</v>
      </c>
      <c r="CN26" s="96">
        <v>2288274.5591653017</v>
      </c>
      <c r="CO26" s="96">
        <v>2329463.5012302776</v>
      </c>
      <c r="CP26" s="96">
        <v>2371393.8442524225</v>
      </c>
      <c r="CQ26" s="96">
        <v>2414078.9334489661</v>
      </c>
      <c r="CR26" s="96">
        <v>2457532.3542510476</v>
      </c>
      <c r="CS26" s="96">
        <v>2501767.9366275663</v>
      </c>
      <c r="CT26" s="96">
        <v>2546799.7594868629</v>
      </c>
      <c r="CU26" s="96">
        <v>2592642.1551576261</v>
      </c>
      <c r="CV26" s="96">
        <v>2639309.7139504631</v>
      </c>
      <c r="CW26" s="96">
        <v>2686817.2888015718</v>
      </c>
      <c r="CX26" s="96">
        <v>2735180</v>
      </c>
      <c r="CY26" s="96">
        <v>2809367</v>
      </c>
      <c r="CZ26" s="96">
        <v>2885711</v>
      </c>
      <c r="DA26" s="96">
        <v>2965131</v>
      </c>
      <c r="DB26" s="96">
        <v>3048537</v>
      </c>
      <c r="DC26" s="96">
        <v>3136628</v>
      </c>
      <c r="DD26" s="96">
        <v>3230010</v>
      </c>
      <c r="DE26" s="96">
        <v>3329278</v>
      </c>
      <c r="DF26" s="96">
        <v>3435080</v>
      </c>
      <c r="DG26" s="96">
        <v>3548941</v>
      </c>
      <c r="DH26" s="96">
        <v>3673666</v>
      </c>
      <c r="DI26" s="96">
        <v>3810151</v>
      </c>
      <c r="DJ26" s="96">
        <v>3956939</v>
      </c>
      <c r="DK26" s="96">
        <v>4112060.9999999995</v>
      </c>
      <c r="DL26" s="96">
        <v>4273952</v>
      </c>
      <c r="DM26" s="96">
        <v>4442377</v>
      </c>
      <c r="DN26" s="96">
        <v>4617519</v>
      </c>
      <c r="DO26" s="96">
        <v>4799744</v>
      </c>
      <c r="DP26" s="96">
        <v>4990021</v>
      </c>
      <c r="DQ26" s="96">
        <v>5192221</v>
      </c>
      <c r="DR26" s="96">
        <v>5411567</v>
      </c>
      <c r="DS26" s="96">
        <v>5650868</v>
      </c>
      <c r="DT26" s="96">
        <v>5909716</v>
      </c>
      <c r="DU26" s="96">
        <v>6184944</v>
      </c>
      <c r="DV26" s="96">
        <v>6474057</v>
      </c>
      <c r="DW26" s="96">
        <v>6776297</v>
      </c>
      <c r="DX26" s="96">
        <v>7057958</v>
      </c>
      <c r="DY26" s="96">
        <v>7321950</v>
      </c>
      <c r="DZ26" s="96">
        <v>7603130</v>
      </c>
      <c r="EA26" s="96">
        <v>7902267</v>
      </c>
      <c r="EB26" s="96">
        <v>8220714</v>
      </c>
      <c r="EC26" s="96">
        <v>8556596</v>
      </c>
      <c r="ED26" s="96">
        <v>8907936</v>
      </c>
      <c r="EE26" s="96">
        <v>9272744</v>
      </c>
      <c r="EF26" s="96">
        <v>9650516</v>
      </c>
      <c r="EG26" s="96">
        <v>10040483</v>
      </c>
      <c r="EH26" s="96">
        <v>10440917</v>
      </c>
      <c r="EI26" s="96">
        <v>10851475</v>
      </c>
      <c r="EJ26" s="96">
        <v>11275189</v>
      </c>
      <c r="EK26" s="96">
        <v>11719771</v>
      </c>
      <c r="EL26" s="96">
        <v>12189778</v>
      </c>
      <c r="EM26" s="96">
        <v>12683870</v>
      </c>
      <c r="EN26" s="96">
        <v>13200310</v>
      </c>
      <c r="EO26" s="96">
        <v>13735951</v>
      </c>
      <c r="EP26" s="96">
        <v>14287201</v>
      </c>
      <c r="EQ26" s="96">
        <v>14855565</v>
      </c>
      <c r="ER26" s="96">
        <v>15442312</v>
      </c>
      <c r="ES26" s="96">
        <v>16047170</v>
      </c>
      <c r="ET26" s="96">
        <v>16663948</v>
      </c>
      <c r="EU26" s="96">
        <v>17215935</v>
      </c>
      <c r="EV26" s="96">
        <v>17699004</v>
      </c>
      <c r="EW26" s="96">
        <v>18178913</v>
      </c>
      <c r="EX26" s="96">
        <v>18654771</v>
      </c>
      <c r="EY26" s="96">
        <v>19125542</v>
      </c>
      <c r="EZ26" s="96">
        <v>19595000</v>
      </c>
      <c r="FA26" s="96">
        <v>20068458</v>
      </c>
      <c r="FB26" s="96">
        <v>20546802</v>
      </c>
      <c r="FC26" s="96">
        <v>21030558</v>
      </c>
      <c r="FD26" s="96">
        <v>21514439</v>
      </c>
      <c r="FE26" s="96">
        <v>21997940</v>
      </c>
      <c r="FF26" s="96">
        <v>22488065</v>
      </c>
      <c r="FG26" s="96">
        <v>22982000</v>
      </c>
      <c r="FH26" s="96">
        <v>23467078</v>
      </c>
      <c r="FI26" s="96">
        <v>23939775</v>
      </c>
      <c r="FJ26" s="96">
        <v>24527395</v>
      </c>
      <c r="FK26" s="96">
        <v>25246342</v>
      </c>
      <c r="FL26" s="96">
        <v>25989405</v>
      </c>
      <c r="FM26" s="96">
        <v>26733372</v>
      </c>
      <c r="FN26" s="96">
        <v>27464173</v>
      </c>
      <c r="FO26" s="96">
        <v>28193009</v>
      </c>
      <c r="FP26" s="96">
        <v>28915449</v>
      </c>
      <c r="FQ26" s="96">
        <v>29639736</v>
      </c>
      <c r="FR26" s="96">
        <v>30395002</v>
      </c>
      <c r="FS26" s="96">
        <v>31165654</v>
      </c>
    </row>
    <row r="27" spans="1:175" x14ac:dyDescent="0.3">
      <c r="A27" s="15" t="s">
        <v>10</v>
      </c>
      <c r="B27" s="96">
        <v>1919709.2573885189</v>
      </c>
      <c r="C27" s="96">
        <v>1930300.5180095483</v>
      </c>
      <c r="D27" s="96">
        <v>1940950.2118548334</v>
      </c>
      <c r="E27" s="96">
        <v>1951658.66130731</v>
      </c>
      <c r="F27" s="96">
        <v>1962426.1905285392</v>
      </c>
      <c r="G27" s="96">
        <v>1973253.1254685184</v>
      </c>
      <c r="H27" s="96">
        <v>1984139.7938755504</v>
      </c>
      <c r="I27" s="96">
        <v>1995086.525306162</v>
      </c>
      <c r="J27" s="96">
        <v>2006093.6511350838</v>
      </c>
      <c r="K27" s="96">
        <v>2017161.5045652785</v>
      </c>
      <c r="L27" s="96">
        <v>2028290.4206380281</v>
      </c>
      <c r="M27" s="96">
        <v>2039495.4451181812</v>
      </c>
      <c r="N27" s="96">
        <v>2050762.3702868763</v>
      </c>
      <c r="O27" s="96">
        <v>2062091.5381063509</v>
      </c>
      <c r="P27" s="96">
        <v>2073483.2924279682</v>
      </c>
      <c r="Q27" s="96">
        <v>2084937.9790026527</v>
      </c>
      <c r="R27" s="96">
        <v>2096455.9454913847</v>
      </c>
      <c r="S27" s="96">
        <v>2108037.5414757524</v>
      </c>
      <c r="T27" s="96">
        <v>2119683.1184685617</v>
      </c>
      <c r="U27" s="96">
        <v>2131393.029924504</v>
      </c>
      <c r="V27" s="96">
        <v>2143167.6312508848</v>
      </c>
      <c r="W27" s="96">
        <v>2157666.0930287968</v>
      </c>
      <c r="X27" s="96">
        <v>2172262.6364457095</v>
      </c>
      <c r="Y27" s="96">
        <v>2186957.9250208326</v>
      </c>
      <c r="Z27" s="96">
        <v>2201752.6267620632</v>
      </c>
      <c r="AA27" s="96">
        <v>2216647.4141963511</v>
      </c>
      <c r="AB27" s="96">
        <v>2231642.9644002691</v>
      </c>
      <c r="AC27" s="96">
        <v>2246739.9590307912</v>
      </c>
      <c r="AD27" s="96">
        <v>2261939.0843562819</v>
      </c>
      <c r="AE27" s="96">
        <v>2277241.0312876864</v>
      </c>
      <c r="AF27" s="96">
        <v>2292646.4954099436</v>
      </c>
      <c r="AG27" s="96">
        <v>2311234.8484141487</v>
      </c>
      <c r="AH27" s="96">
        <v>2329973.9123404692</v>
      </c>
      <c r="AI27" s="96">
        <v>2348864.909125139</v>
      </c>
      <c r="AJ27" s="96">
        <v>2367909.0706116222</v>
      </c>
      <c r="AK27" s="96">
        <v>2387107.6386309443</v>
      </c>
      <c r="AL27" s="96">
        <v>2406461.8650826635</v>
      </c>
      <c r="AM27" s="96">
        <v>2425973.0120165115</v>
      </c>
      <c r="AN27" s="96">
        <v>2445642.3517146814</v>
      </c>
      <c r="AO27" s="96">
        <v>2465471.1667747973</v>
      </c>
      <c r="AP27" s="96">
        <v>2485460.7501935465</v>
      </c>
      <c r="AQ27" s="96">
        <v>2507348.1141487132</v>
      </c>
      <c r="AR27" s="96">
        <v>2529428.2217232944</v>
      </c>
      <c r="AS27" s="96">
        <v>2551702.7702483591</v>
      </c>
      <c r="AT27" s="96">
        <v>2574173.4720019405</v>
      </c>
      <c r="AU27" s="96">
        <v>2596842.0543406699</v>
      </c>
      <c r="AV27" s="96">
        <v>2619710.2598325536</v>
      </c>
      <c r="AW27" s="96">
        <v>2642779.8463909309</v>
      </c>
      <c r="AX27" s="96">
        <v>2666052.5874096067</v>
      </c>
      <c r="AY27" s="96">
        <v>2689530.2718991744</v>
      </c>
      <c r="AZ27" s="96">
        <v>2713214.7046245402</v>
      </c>
      <c r="BA27" s="96">
        <v>2737117.0549046784</v>
      </c>
      <c r="BB27" s="96">
        <v>2761229.97545334</v>
      </c>
      <c r="BC27" s="96">
        <v>2785555.3213114501</v>
      </c>
      <c r="BD27" s="96">
        <v>2810094.9638621132</v>
      </c>
      <c r="BE27" s="96">
        <v>2834850.7909745788</v>
      </c>
      <c r="BF27" s="96">
        <v>2859824.7071494795</v>
      </c>
      <c r="BG27" s="96">
        <v>2885018.6336653465</v>
      </c>
      <c r="BH27" s="96">
        <v>2910434.5087264162</v>
      </c>
      <c r="BI27" s="96">
        <v>2936074.2876117392</v>
      </c>
      <c r="BJ27" s="96">
        <v>2961939.9428256052</v>
      </c>
      <c r="BK27" s="96">
        <v>2983725.7048777365</v>
      </c>
      <c r="BL27" s="96">
        <v>3005671.7063126215</v>
      </c>
      <c r="BM27" s="96">
        <v>3027779.125728454</v>
      </c>
      <c r="BN27" s="96">
        <v>3050049.1503922911</v>
      </c>
      <c r="BO27" s="96">
        <v>3072482.9763038196</v>
      </c>
      <c r="BP27" s="96">
        <v>3095081.8082595826</v>
      </c>
      <c r="BQ27" s="96">
        <v>3117846.8599176863</v>
      </c>
      <c r="BR27" s="96">
        <v>3140779.3538629734</v>
      </c>
      <c r="BS27" s="96">
        <v>3163880.5216726861</v>
      </c>
      <c r="BT27" s="96">
        <v>3187151.6039826097</v>
      </c>
      <c r="BU27" s="96">
        <v>3234958.8780423473</v>
      </c>
      <c r="BV27" s="96">
        <v>3283483.2612129818</v>
      </c>
      <c r="BW27" s="96">
        <v>3332735.5101311752</v>
      </c>
      <c r="BX27" s="96">
        <v>3382726.5427831416</v>
      </c>
      <c r="BY27" s="96">
        <v>3433467.4409248875</v>
      </c>
      <c r="BZ27" s="96">
        <v>3484969.4525387594</v>
      </c>
      <c r="CA27" s="96">
        <v>3537243.9943268402</v>
      </c>
      <c r="CB27" s="96">
        <v>3590302.6542417416</v>
      </c>
      <c r="CC27" s="96">
        <v>3644157.1940553659</v>
      </c>
      <c r="CD27" s="96">
        <v>3698819.5519661955</v>
      </c>
      <c r="CE27" s="96">
        <v>3750603.0256937225</v>
      </c>
      <c r="CF27" s="96">
        <v>3803111.4680534345</v>
      </c>
      <c r="CG27" s="96">
        <v>3856355.0286061829</v>
      </c>
      <c r="CH27" s="96">
        <v>3910343.99900667</v>
      </c>
      <c r="CI27" s="96">
        <v>3965088.8149927636</v>
      </c>
      <c r="CJ27" s="96">
        <v>4020600.0584026622</v>
      </c>
      <c r="CK27" s="96">
        <v>4076888.4592203004</v>
      </c>
      <c r="CL27" s="96">
        <v>4133964.897649385</v>
      </c>
      <c r="CM27" s="96">
        <v>4191840.4062164766</v>
      </c>
      <c r="CN27" s="96">
        <v>4250526.1719035096</v>
      </c>
      <c r="CO27" s="96">
        <v>4327035.6429977724</v>
      </c>
      <c r="CP27" s="96">
        <v>4404922.2845717315</v>
      </c>
      <c r="CQ27" s="96">
        <v>4484210.8856940214</v>
      </c>
      <c r="CR27" s="96">
        <v>4564926.6816365132</v>
      </c>
      <c r="CS27" s="96">
        <v>4647095.3619059697</v>
      </c>
      <c r="CT27" s="96">
        <v>4730743.0784202758</v>
      </c>
      <c r="CU27" s="96">
        <v>4815896.4538318394</v>
      </c>
      <c r="CV27" s="96">
        <v>4902582.590000812</v>
      </c>
      <c r="CW27" s="96">
        <v>4990829.0766208256</v>
      </c>
      <c r="CX27" s="96">
        <v>5080663.9999999991</v>
      </c>
      <c r="CY27" s="96">
        <v>5229124</v>
      </c>
      <c r="CZ27" s="96">
        <v>5387497</v>
      </c>
      <c r="DA27" s="96">
        <v>5553970</v>
      </c>
      <c r="DB27" s="96">
        <v>5729428</v>
      </c>
      <c r="DC27" s="96">
        <v>5914923</v>
      </c>
      <c r="DD27" s="96">
        <v>6109609</v>
      </c>
      <c r="DE27" s="96">
        <v>6312501</v>
      </c>
      <c r="DF27" s="96">
        <v>6520156</v>
      </c>
      <c r="DG27" s="96">
        <v>6735541</v>
      </c>
      <c r="DH27" s="96">
        <v>6961215</v>
      </c>
      <c r="DI27" s="96">
        <v>7162667</v>
      </c>
      <c r="DJ27" s="96">
        <v>7337375</v>
      </c>
      <c r="DK27" s="96">
        <v>7514714</v>
      </c>
      <c r="DL27" s="96">
        <v>7695739</v>
      </c>
      <c r="DM27" s="96">
        <v>7882606</v>
      </c>
      <c r="DN27" s="96">
        <v>8074521</v>
      </c>
      <c r="DO27" s="96">
        <v>8271913</v>
      </c>
      <c r="DP27" s="96">
        <v>8475729</v>
      </c>
      <c r="DQ27" s="96">
        <v>8690383</v>
      </c>
      <c r="DR27" s="96">
        <v>8925813</v>
      </c>
      <c r="DS27" s="96">
        <v>9176264</v>
      </c>
      <c r="DT27" s="96">
        <v>9438187</v>
      </c>
      <c r="DU27" s="96">
        <v>9714617</v>
      </c>
      <c r="DV27" s="96">
        <v>10000523</v>
      </c>
      <c r="DW27" s="96">
        <v>10294308</v>
      </c>
      <c r="DX27" s="96">
        <v>10594913</v>
      </c>
      <c r="DY27" s="96">
        <v>10911871</v>
      </c>
      <c r="DZ27" s="96">
        <v>11248450</v>
      </c>
      <c r="EA27" s="96">
        <v>11597255</v>
      </c>
      <c r="EB27" s="96">
        <v>11941448</v>
      </c>
      <c r="EC27" s="96">
        <v>12281712</v>
      </c>
      <c r="ED27" s="96">
        <v>12643819</v>
      </c>
      <c r="EE27" s="96">
        <v>13029836</v>
      </c>
      <c r="EF27" s="96">
        <v>13370590</v>
      </c>
      <c r="EG27" s="96">
        <v>13661229</v>
      </c>
      <c r="EH27" s="96">
        <v>13965217</v>
      </c>
      <c r="EI27" s="96">
        <v>14289108</v>
      </c>
      <c r="EJ27" s="96">
        <v>14636568</v>
      </c>
      <c r="EK27" s="96">
        <v>15006813</v>
      </c>
      <c r="EL27" s="96">
        <v>15394648</v>
      </c>
      <c r="EM27" s="96">
        <v>15787496</v>
      </c>
      <c r="EN27" s="96">
        <v>16184855</v>
      </c>
      <c r="EO27" s="96">
        <v>16589519</v>
      </c>
      <c r="EP27" s="96">
        <v>16993190</v>
      </c>
      <c r="EQ27" s="96">
        <v>17399017</v>
      </c>
      <c r="ER27" s="96">
        <v>17810181</v>
      </c>
      <c r="ES27" s="96">
        <v>18238958</v>
      </c>
      <c r="ET27" s="96">
        <v>18688036</v>
      </c>
      <c r="EU27" s="96">
        <v>19149864</v>
      </c>
      <c r="EV27" s="96">
        <v>19637087</v>
      </c>
      <c r="EW27" s="96">
        <v>20167069</v>
      </c>
      <c r="EX27" s="96">
        <v>20729388</v>
      </c>
      <c r="EY27" s="96">
        <v>21296705</v>
      </c>
      <c r="EZ27" s="96">
        <v>21868298</v>
      </c>
      <c r="FA27" s="96">
        <v>22449438</v>
      </c>
      <c r="FB27" s="96">
        <v>23040702</v>
      </c>
      <c r="FC27" s="96">
        <v>23642279</v>
      </c>
      <c r="FD27" s="96">
        <v>24249946</v>
      </c>
      <c r="FE27" s="96">
        <v>24862664</v>
      </c>
      <c r="FF27" s="96">
        <v>25474995</v>
      </c>
      <c r="FG27" s="96">
        <v>26095088</v>
      </c>
      <c r="FH27" s="96">
        <v>26734268</v>
      </c>
      <c r="FI27" s="96">
        <v>27386193</v>
      </c>
      <c r="FJ27" s="96">
        <v>28041592</v>
      </c>
      <c r="FK27" s="96">
        <v>28696068</v>
      </c>
      <c r="FL27" s="96">
        <v>29356742</v>
      </c>
      <c r="FM27" s="96">
        <v>30008354</v>
      </c>
      <c r="FN27" s="96">
        <v>30637585</v>
      </c>
      <c r="FO27" s="96">
        <v>31258945</v>
      </c>
      <c r="FP27" s="96">
        <v>31887809</v>
      </c>
      <c r="FQ27" s="96">
        <v>32518665</v>
      </c>
      <c r="FR27" s="96">
        <v>33149152</v>
      </c>
      <c r="FS27" s="96">
        <v>33787914</v>
      </c>
    </row>
    <row r="28" spans="1:175" x14ac:dyDescent="0.3">
      <c r="A28" s="15" t="s">
        <v>16</v>
      </c>
      <c r="B28" s="96">
        <v>528836.40596428828</v>
      </c>
      <c r="C28" s="96">
        <v>532009.42440007394</v>
      </c>
      <c r="D28" s="96">
        <v>535201.48094647436</v>
      </c>
      <c r="E28" s="96">
        <v>538412.68983215326</v>
      </c>
      <c r="F28" s="96">
        <v>541643.1659711462</v>
      </c>
      <c r="G28" s="96">
        <v>544893.02496697311</v>
      </c>
      <c r="H28" s="96">
        <v>548162.38311677484</v>
      </c>
      <c r="I28" s="96">
        <v>551451.35741547565</v>
      </c>
      <c r="J28" s="96">
        <v>554760.06555996847</v>
      </c>
      <c r="K28" s="96">
        <v>558088.62595332821</v>
      </c>
      <c r="L28" s="96">
        <v>561437.1577090472</v>
      </c>
      <c r="M28" s="96">
        <v>564805.78065530153</v>
      </c>
      <c r="N28" s="96">
        <v>568194.61533923331</v>
      </c>
      <c r="O28" s="96">
        <v>571603.78303126874</v>
      </c>
      <c r="P28" s="96">
        <v>575033.40572945634</v>
      </c>
      <c r="Q28" s="96">
        <v>578483.60616383306</v>
      </c>
      <c r="R28" s="96">
        <v>581954.50780081598</v>
      </c>
      <c r="S28" s="96">
        <v>585446.23484762094</v>
      </c>
      <c r="T28" s="96">
        <v>588958.91225670674</v>
      </c>
      <c r="U28" s="96">
        <v>592492.66573024692</v>
      </c>
      <c r="V28" s="96">
        <v>596047.62172462721</v>
      </c>
      <c r="W28" s="96">
        <v>601412.05032014882</v>
      </c>
      <c r="X28" s="96">
        <v>606824.75877303001</v>
      </c>
      <c r="Y28" s="96">
        <v>612286.18160198734</v>
      </c>
      <c r="Z28" s="96">
        <v>617796.75723640516</v>
      </c>
      <c r="AA28" s="96">
        <v>623356.92805153283</v>
      </c>
      <c r="AB28" s="96">
        <v>628967.14040399634</v>
      </c>
      <c r="AC28" s="96">
        <v>634627.84466763237</v>
      </c>
      <c r="AD28" s="96">
        <v>640339.49526964093</v>
      </c>
      <c r="AE28" s="96">
        <v>646102.55072706763</v>
      </c>
      <c r="AF28" s="96">
        <v>651917.47368361242</v>
      </c>
      <c r="AG28" s="96">
        <v>656480.89599939785</v>
      </c>
      <c r="AH28" s="96">
        <v>661076.26227139367</v>
      </c>
      <c r="AI28" s="96">
        <v>665703.79610729346</v>
      </c>
      <c r="AJ28" s="96">
        <v>670363.72268004459</v>
      </c>
      <c r="AK28" s="96">
        <v>675056.26873880497</v>
      </c>
      <c r="AL28" s="96">
        <v>679781.66261997668</v>
      </c>
      <c r="AM28" s="96">
        <v>684540.1342583166</v>
      </c>
      <c r="AN28" s="96">
        <v>689331.91519812483</v>
      </c>
      <c r="AO28" s="96">
        <v>694157.23860451172</v>
      </c>
      <c r="AP28" s="96">
        <v>699016.33927474311</v>
      </c>
      <c r="AQ28" s="96">
        <v>703909.45364966604</v>
      </c>
      <c r="AR28" s="96">
        <v>708836.8198252134</v>
      </c>
      <c r="AS28" s="96">
        <v>713798.67756398965</v>
      </c>
      <c r="AT28" s="96">
        <v>718795.2683069373</v>
      </c>
      <c r="AU28" s="96">
        <v>723826.83518508577</v>
      </c>
      <c r="AV28" s="96">
        <v>728893.62303138105</v>
      </c>
      <c r="AW28" s="96">
        <v>733995.87839260045</v>
      </c>
      <c r="AX28" s="96">
        <v>739133.84954134841</v>
      </c>
      <c r="AY28" s="96">
        <v>744307.78648813756</v>
      </c>
      <c r="AZ28" s="96">
        <v>749517.94099355512</v>
      </c>
      <c r="BA28" s="96">
        <v>754764.56658051</v>
      </c>
      <c r="BB28" s="96">
        <v>760047.91854657372</v>
      </c>
      <c r="BC28" s="96">
        <v>765368.25397639978</v>
      </c>
      <c r="BD28" s="96">
        <v>770725.83175423474</v>
      </c>
      <c r="BE28" s="96">
        <v>776120.9125765143</v>
      </c>
      <c r="BF28" s="96">
        <v>781553.7589645501</v>
      </c>
      <c r="BG28" s="96">
        <v>787024.635277302</v>
      </c>
      <c r="BH28" s="96">
        <v>792533.80772424315</v>
      </c>
      <c r="BI28" s="96">
        <v>798081.54437831289</v>
      </c>
      <c r="BJ28" s="96">
        <v>803668.11518896022</v>
      </c>
      <c r="BK28" s="96">
        <v>810097.46011047182</v>
      </c>
      <c r="BL28" s="96">
        <v>816578.23979135545</v>
      </c>
      <c r="BM28" s="96">
        <v>823110.86570968619</v>
      </c>
      <c r="BN28" s="96">
        <v>829695.75263536337</v>
      </c>
      <c r="BO28" s="96">
        <v>836333.31865644618</v>
      </c>
      <c r="BP28" s="96">
        <v>843023.98520569771</v>
      </c>
      <c r="BQ28" s="96">
        <v>849768.17708734318</v>
      </c>
      <c r="BR28" s="96">
        <v>856566.32250404183</v>
      </c>
      <c r="BS28" s="96">
        <v>863418.85308407398</v>
      </c>
      <c r="BT28" s="96">
        <v>870326.20390874695</v>
      </c>
      <c r="BU28" s="96">
        <v>883381.09696737805</v>
      </c>
      <c r="BV28" s="96">
        <v>896631.81342188851</v>
      </c>
      <c r="BW28" s="96">
        <v>910081.29062321677</v>
      </c>
      <c r="BX28" s="96">
        <v>923732.50998256484</v>
      </c>
      <c r="BY28" s="96">
        <v>937588.49763230316</v>
      </c>
      <c r="BZ28" s="96">
        <v>951652.32509678754</v>
      </c>
      <c r="CA28" s="96">
        <v>965927.10997323936</v>
      </c>
      <c r="CB28" s="96">
        <v>980416.01662283775</v>
      </c>
      <c r="CC28" s="96">
        <v>995122.25687218027</v>
      </c>
      <c r="CD28" s="96">
        <v>1010049.0907252638</v>
      </c>
      <c r="CE28" s="96">
        <v>1024189.7779954176</v>
      </c>
      <c r="CF28" s="96">
        <v>1038528.4348873536</v>
      </c>
      <c r="CG28" s="96">
        <v>1053067.8329757766</v>
      </c>
      <c r="CH28" s="96">
        <v>1067810.7826374376</v>
      </c>
      <c r="CI28" s="96">
        <v>1082760.1335943618</v>
      </c>
      <c r="CJ28" s="96">
        <v>1097918.7754646828</v>
      </c>
      <c r="CK28" s="96">
        <v>1113289.6383211885</v>
      </c>
      <c r="CL28" s="96">
        <v>1128875.6932576853</v>
      </c>
      <c r="CM28" s="96">
        <v>1144679.9529632931</v>
      </c>
      <c r="CN28" s="96">
        <v>1160705.4723047782</v>
      </c>
      <c r="CO28" s="96">
        <v>1181598.1708062643</v>
      </c>
      <c r="CP28" s="96">
        <v>1202866.9378807771</v>
      </c>
      <c r="CQ28" s="96">
        <v>1224518.5427626311</v>
      </c>
      <c r="CR28" s="96">
        <v>1246559.8765323584</v>
      </c>
      <c r="CS28" s="96">
        <v>1268997.9543099408</v>
      </c>
      <c r="CT28" s="96">
        <v>1291839.91748752</v>
      </c>
      <c r="CU28" s="96">
        <v>1315093.0360022951</v>
      </c>
      <c r="CV28" s="96">
        <v>1338764.7106503365</v>
      </c>
      <c r="CW28" s="96">
        <v>1362862.4754420426</v>
      </c>
      <c r="CX28" s="96">
        <v>1387393.9999999993</v>
      </c>
      <c r="CY28" s="96">
        <v>1411805</v>
      </c>
      <c r="CZ28" s="96">
        <v>1436989</v>
      </c>
      <c r="DA28" s="96">
        <v>1462858</v>
      </c>
      <c r="DB28" s="96">
        <v>1489284</v>
      </c>
      <c r="DC28" s="96">
        <v>1516237</v>
      </c>
      <c r="DD28" s="96">
        <v>1543655</v>
      </c>
      <c r="DE28" s="96">
        <v>1571616</v>
      </c>
      <c r="DF28" s="96">
        <v>1600140</v>
      </c>
      <c r="DG28" s="96">
        <v>1629130</v>
      </c>
      <c r="DH28" s="96">
        <v>1658385</v>
      </c>
      <c r="DI28" s="96">
        <v>1687835</v>
      </c>
      <c r="DJ28" s="96">
        <v>1717599</v>
      </c>
      <c r="DK28" s="96">
        <v>1748320</v>
      </c>
      <c r="DL28" s="96">
        <v>1781823</v>
      </c>
      <c r="DM28" s="96">
        <v>1825058</v>
      </c>
      <c r="DN28" s="96">
        <v>1882484</v>
      </c>
      <c r="DO28" s="96">
        <v>1954542</v>
      </c>
      <c r="DP28" s="96">
        <v>2037238</v>
      </c>
      <c r="DQ28" s="96">
        <v>2123213</v>
      </c>
      <c r="DR28" s="96">
        <v>2206415</v>
      </c>
      <c r="DS28" s="96">
        <v>2283132</v>
      </c>
      <c r="DT28" s="96">
        <v>2352820</v>
      </c>
      <c r="DU28" s="96">
        <v>2417169</v>
      </c>
      <c r="DV28" s="96">
        <v>2480329</v>
      </c>
      <c r="DW28" s="96">
        <v>2543192</v>
      </c>
      <c r="DX28" s="96">
        <v>2606053</v>
      </c>
      <c r="DY28" s="96">
        <v>2669538</v>
      </c>
      <c r="DZ28" s="96">
        <v>2734251</v>
      </c>
      <c r="EA28" s="96">
        <v>2802044</v>
      </c>
      <c r="EB28" s="96">
        <v>2877664</v>
      </c>
      <c r="EC28" s="96">
        <v>2964123</v>
      </c>
      <c r="ED28" s="96">
        <v>3061962</v>
      </c>
      <c r="EE28" s="96">
        <v>3168122</v>
      </c>
      <c r="EF28" s="96">
        <v>3277676</v>
      </c>
      <c r="EG28" s="96">
        <v>3387998</v>
      </c>
      <c r="EH28" s="96">
        <v>3494185</v>
      </c>
      <c r="EI28" s="96">
        <v>3601719</v>
      </c>
      <c r="EJ28" s="96">
        <v>3713298</v>
      </c>
      <c r="EK28" s="96">
        <v>3826186</v>
      </c>
      <c r="EL28" s="96">
        <v>3940636</v>
      </c>
      <c r="EM28" s="96">
        <v>4056886</v>
      </c>
      <c r="EN28" s="96">
        <v>4174234.9999999995</v>
      </c>
      <c r="EO28" s="96">
        <v>4292999</v>
      </c>
      <c r="EP28" s="96">
        <v>4121908.0000000005</v>
      </c>
      <c r="EQ28" s="96">
        <v>4323971</v>
      </c>
      <c r="ER28" s="96">
        <v>4497693</v>
      </c>
      <c r="ES28" s="96">
        <v>4658027</v>
      </c>
      <c r="ET28" s="96">
        <v>4792033</v>
      </c>
      <c r="EU28" s="96">
        <v>4929792</v>
      </c>
      <c r="EV28" s="96">
        <v>5070746</v>
      </c>
      <c r="EW28" s="96">
        <v>5209327</v>
      </c>
      <c r="EX28" s="96">
        <v>5345437</v>
      </c>
      <c r="EY28" s="96">
        <v>5481110</v>
      </c>
      <c r="EZ28" s="96">
        <v>5623223</v>
      </c>
      <c r="FA28" s="96">
        <v>5769793</v>
      </c>
      <c r="FB28" s="96">
        <v>5919469</v>
      </c>
      <c r="FC28" s="96">
        <v>6101868</v>
      </c>
      <c r="FD28" s="96">
        <v>6274820</v>
      </c>
      <c r="FE28" s="96">
        <v>6462804</v>
      </c>
      <c r="FF28" s="96">
        <v>6640927</v>
      </c>
      <c r="FG28" s="96">
        <v>6824253</v>
      </c>
      <c r="FH28" s="96">
        <v>7008695</v>
      </c>
      <c r="FI28" s="96">
        <v>7192777</v>
      </c>
      <c r="FJ28" s="96">
        <v>7378107</v>
      </c>
      <c r="FK28" s="96">
        <v>7566794</v>
      </c>
      <c r="FL28" s="96">
        <v>7759597</v>
      </c>
      <c r="FM28" s="96">
        <v>7956981</v>
      </c>
      <c r="FN28" s="96">
        <v>8157298</v>
      </c>
      <c r="FO28" s="96">
        <v>8360258</v>
      </c>
      <c r="FP28" s="96">
        <v>8565878</v>
      </c>
      <c r="FQ28" s="96">
        <v>8773563</v>
      </c>
      <c r="FR28" s="96">
        <v>8983194</v>
      </c>
      <c r="FS28" s="96">
        <v>9196283</v>
      </c>
    </row>
    <row r="29" spans="1:175" x14ac:dyDescent="0.3">
      <c r="A29" s="15" t="s">
        <v>206</v>
      </c>
      <c r="B29" s="96">
        <v>888012.53767929331</v>
      </c>
      <c r="C29" s="96">
        <v>891404.99574354512</v>
      </c>
      <c r="D29" s="96">
        <v>894810.41395332338</v>
      </c>
      <c r="E29" s="96">
        <v>898228.84182003536</v>
      </c>
      <c r="F29" s="96">
        <v>901660.32904423529</v>
      </c>
      <c r="G29" s="96">
        <v>905104.9255163481</v>
      </c>
      <c r="H29" s="96">
        <v>908562.6813173939</v>
      </c>
      <c r="I29" s="96">
        <v>912033.64671971649</v>
      </c>
      <c r="J29" s="96">
        <v>915517.87218771386</v>
      </c>
      <c r="K29" s="96">
        <v>919015.4083785729</v>
      </c>
      <c r="L29" s="96">
        <v>922526.30614300503</v>
      </c>
      <c r="M29" s="96">
        <v>929863.18822089571</v>
      </c>
      <c r="N29" s="96">
        <v>937258.42076344695</v>
      </c>
      <c r="O29" s="96">
        <v>944712.46783382446</v>
      </c>
      <c r="P29" s="96">
        <v>952225.79718590423</v>
      </c>
      <c r="Q29" s="96">
        <v>959798.88029362378</v>
      </c>
      <c r="R29" s="96">
        <v>967432.19238056848</v>
      </c>
      <c r="S29" s="96">
        <v>975126.21244979254</v>
      </c>
      <c r="T29" s="96">
        <v>982881.42331387743</v>
      </c>
      <c r="U29" s="96">
        <v>990698.31162522873</v>
      </c>
      <c r="V29" s="96">
        <v>998577.36790661421</v>
      </c>
      <c r="W29" s="96">
        <v>1007021.8350981827</v>
      </c>
      <c r="X29" s="96">
        <v>1015537.7129069362</v>
      </c>
      <c r="Y29" s="96">
        <v>1024125.6052165935</v>
      </c>
      <c r="Z29" s="96">
        <v>1032786.1210176139</v>
      </c>
      <c r="AA29" s="96">
        <v>1041519.8744503835</v>
      </c>
      <c r="AB29" s="96">
        <v>1050327.484848765</v>
      </c>
      <c r="AC29" s="96">
        <v>1059209.5767840163</v>
      </c>
      <c r="AD29" s="96">
        <v>1068166.7801090814</v>
      </c>
      <c r="AE29" s="96">
        <v>1077199.7300032531</v>
      </c>
      <c r="AF29" s="96">
        <v>1086309.0670172162</v>
      </c>
      <c r="AG29" s="96">
        <v>1092767.7565137278</v>
      </c>
      <c r="AH29" s="96">
        <v>1099264.8463801513</v>
      </c>
      <c r="AI29" s="96">
        <v>1105800.564927263</v>
      </c>
      <c r="AJ29" s="96">
        <v>1112375.1418232678</v>
      </c>
      <c r="AK29" s="96">
        <v>1118988.8081018727</v>
      </c>
      <c r="AL29" s="96">
        <v>1125641.7961704028</v>
      </c>
      <c r="AM29" s="96">
        <v>1132334.3398179694</v>
      </c>
      <c r="AN29" s="96">
        <v>1139066.6742236856</v>
      </c>
      <c r="AO29" s="96">
        <v>1145839.0359649307</v>
      </c>
      <c r="AP29" s="96">
        <v>1152651.6630256635</v>
      </c>
      <c r="AQ29" s="96">
        <v>1158414.9213407915</v>
      </c>
      <c r="AR29" s="96">
        <v>1164206.9959474953</v>
      </c>
      <c r="AS29" s="96">
        <v>1170028.0309272325</v>
      </c>
      <c r="AT29" s="96">
        <v>1175878.1710818685</v>
      </c>
      <c r="AU29" s="96">
        <v>1181757.5619372777</v>
      </c>
      <c r="AV29" s="96">
        <v>1187666.3497469639</v>
      </c>
      <c r="AW29" s="96">
        <v>1193604.6814956986</v>
      </c>
      <c r="AX29" s="96">
        <v>1199572.704903177</v>
      </c>
      <c r="AY29" s="96">
        <v>1205570.5684276926</v>
      </c>
      <c r="AZ29" s="96">
        <v>1211598.4212698296</v>
      </c>
      <c r="BA29" s="96">
        <v>1221354.69330942</v>
      </c>
      <c r="BB29" s="96">
        <v>1231189.5267291176</v>
      </c>
      <c r="BC29" s="96">
        <v>1241103.5541363789</v>
      </c>
      <c r="BD29" s="96">
        <v>1251097.4132326683</v>
      </c>
      <c r="BE29" s="96">
        <v>1261171.7468544743</v>
      </c>
      <c r="BF29" s="96">
        <v>1271327.2030146616</v>
      </c>
      <c r="BG29" s="96">
        <v>1281564.434944151</v>
      </c>
      <c r="BH29" s="96">
        <v>1291884.1011339391</v>
      </c>
      <c r="BI29" s="96">
        <v>1302286.8653774539</v>
      </c>
      <c r="BJ29" s="96">
        <v>1312773.3968132527</v>
      </c>
      <c r="BK29" s="96">
        <v>1322350.1043257462</v>
      </c>
      <c r="BL29" s="96">
        <v>1331996.6741061697</v>
      </c>
      <c r="BM29" s="96">
        <v>1341713.6158011297</v>
      </c>
      <c r="BN29" s="96">
        <v>1351501.4427751137</v>
      </c>
      <c r="BO29" s="96">
        <v>1361360.6721376136</v>
      </c>
      <c r="BP29" s="96">
        <v>1371291.8247704452</v>
      </c>
      <c r="BQ29" s="96">
        <v>1381295.4253552675</v>
      </c>
      <c r="BR29" s="96">
        <v>1391372.0024013016</v>
      </c>
      <c r="BS29" s="96">
        <v>1401522.0882732545</v>
      </c>
      <c r="BT29" s="96">
        <v>1411746.2192194439</v>
      </c>
      <c r="BU29" s="96">
        <v>1432922.4125077352</v>
      </c>
      <c r="BV29" s="96">
        <v>1454416.248695351</v>
      </c>
      <c r="BW29" s="96">
        <v>1476232.492425781</v>
      </c>
      <c r="BX29" s="96">
        <v>1498375.9798121676</v>
      </c>
      <c r="BY29" s="96">
        <v>1520851.6195093498</v>
      </c>
      <c r="BZ29" s="96">
        <v>1543664.3938019897</v>
      </c>
      <c r="CA29" s="96">
        <v>1566819.3597090195</v>
      </c>
      <c r="CB29" s="96">
        <v>1590321.6501046547</v>
      </c>
      <c r="CC29" s="96">
        <v>1614176.4748562244</v>
      </c>
      <c r="CD29" s="96">
        <v>1638389.1219790692</v>
      </c>
      <c r="CE29" s="96">
        <v>1661326.5696867765</v>
      </c>
      <c r="CF29" s="96">
        <v>1684585.1416623914</v>
      </c>
      <c r="CG29" s="96">
        <v>1708169.3336456651</v>
      </c>
      <c r="CH29" s="96">
        <v>1732083.7043167045</v>
      </c>
      <c r="CI29" s="96">
        <v>1756332.8761771384</v>
      </c>
      <c r="CJ29" s="96">
        <v>1780921.5364436184</v>
      </c>
      <c r="CK29" s="96">
        <v>1805854.4379538293</v>
      </c>
      <c r="CL29" s="96">
        <v>1831136.4000851831</v>
      </c>
      <c r="CM29" s="96">
        <v>1856772.3096863758</v>
      </c>
      <c r="CN29" s="96">
        <v>1882767.1220219836</v>
      </c>
      <c r="CO29" s="96">
        <v>1916656.9302183792</v>
      </c>
      <c r="CP29" s="96">
        <v>1951156.7549623102</v>
      </c>
      <c r="CQ29" s="96">
        <v>1986277.5765516318</v>
      </c>
      <c r="CR29" s="96">
        <v>2022030.5729295611</v>
      </c>
      <c r="CS29" s="96">
        <v>2058427.123242293</v>
      </c>
      <c r="CT29" s="96">
        <v>2095478.8114606547</v>
      </c>
      <c r="CU29" s="96">
        <v>2133197.4300669464</v>
      </c>
      <c r="CV29" s="96">
        <v>2171594.9838081514</v>
      </c>
      <c r="CW29" s="96">
        <v>2210683.6935166982</v>
      </c>
      <c r="CX29" s="96">
        <v>2250475.9999999986</v>
      </c>
      <c r="CY29" s="96">
        <v>2267308</v>
      </c>
      <c r="CZ29" s="96">
        <v>2285775</v>
      </c>
      <c r="DA29" s="96">
        <v>2306202</v>
      </c>
      <c r="DB29" s="96">
        <v>2328782</v>
      </c>
      <c r="DC29" s="96">
        <v>2353646</v>
      </c>
      <c r="DD29" s="96">
        <v>2380892</v>
      </c>
      <c r="DE29" s="96">
        <v>2410770</v>
      </c>
      <c r="DF29" s="96">
        <v>2443434</v>
      </c>
      <c r="DG29" s="96">
        <v>2478914</v>
      </c>
      <c r="DH29" s="96">
        <v>2517286</v>
      </c>
      <c r="DI29" s="96">
        <v>2559223</v>
      </c>
      <c r="DJ29" s="96">
        <v>2604659</v>
      </c>
      <c r="DK29" s="96">
        <v>2652908</v>
      </c>
      <c r="DL29" s="96">
        <v>2704003</v>
      </c>
      <c r="DM29" s="96">
        <v>2757936</v>
      </c>
      <c r="DN29" s="96">
        <v>2814317</v>
      </c>
      <c r="DO29" s="96">
        <v>2872997</v>
      </c>
      <c r="DP29" s="96">
        <v>2934257</v>
      </c>
      <c r="DQ29" s="96">
        <v>2998222</v>
      </c>
      <c r="DR29" s="96">
        <v>3065057</v>
      </c>
      <c r="DS29" s="96">
        <v>3134767</v>
      </c>
      <c r="DT29" s="96">
        <v>3207543</v>
      </c>
      <c r="DU29" s="96">
        <v>3283496</v>
      </c>
      <c r="DV29" s="96">
        <v>3362633</v>
      </c>
      <c r="DW29" s="96">
        <v>3445407</v>
      </c>
      <c r="DX29" s="96">
        <v>3532196</v>
      </c>
      <c r="DY29" s="96">
        <v>3623202</v>
      </c>
      <c r="DZ29" s="96">
        <v>3718305</v>
      </c>
      <c r="EA29" s="96">
        <v>3818528</v>
      </c>
      <c r="EB29" s="96">
        <v>3925251</v>
      </c>
      <c r="EC29" s="96">
        <v>4038307</v>
      </c>
      <c r="ED29" s="96">
        <v>4156595.9999999995</v>
      </c>
      <c r="EE29" s="96">
        <v>4278978</v>
      </c>
      <c r="EF29" s="96">
        <v>4405895</v>
      </c>
      <c r="EG29" s="96">
        <v>4538012</v>
      </c>
      <c r="EH29" s="96">
        <v>4675420</v>
      </c>
      <c r="EI29" s="96">
        <v>4818486</v>
      </c>
      <c r="EJ29" s="96">
        <v>4967341</v>
      </c>
      <c r="EK29" s="96">
        <v>5121657</v>
      </c>
      <c r="EL29" s="96">
        <v>5281479</v>
      </c>
      <c r="EM29" s="96">
        <v>5446932</v>
      </c>
      <c r="EN29" s="96">
        <v>5617844</v>
      </c>
      <c r="EO29" s="96">
        <v>5872706</v>
      </c>
      <c r="EP29" s="96">
        <v>6096506</v>
      </c>
      <c r="EQ29" s="96">
        <v>6226773</v>
      </c>
      <c r="ER29" s="96">
        <v>6391858</v>
      </c>
      <c r="ES29" s="96">
        <v>6583365</v>
      </c>
      <c r="ET29" s="96">
        <v>6789489</v>
      </c>
      <c r="EU29" s="96">
        <v>7002818</v>
      </c>
      <c r="EV29" s="96">
        <v>7221619</v>
      </c>
      <c r="EW29" s="96">
        <v>7445596</v>
      </c>
      <c r="EX29" s="96">
        <v>7675426</v>
      </c>
      <c r="EY29" s="96">
        <v>7913070</v>
      </c>
      <c r="EZ29" s="96">
        <v>8159094</v>
      </c>
      <c r="FA29" s="96">
        <v>8426144</v>
      </c>
      <c r="FB29" s="96">
        <v>8693242</v>
      </c>
      <c r="FC29" s="96">
        <v>8953969</v>
      </c>
      <c r="FD29" s="96">
        <v>9228466</v>
      </c>
      <c r="FE29" s="96">
        <v>9509423</v>
      </c>
      <c r="FF29" s="96">
        <v>9797484</v>
      </c>
      <c r="FG29" s="96">
        <v>10093623</v>
      </c>
      <c r="FH29" s="96">
        <v>10397657</v>
      </c>
      <c r="FI29" s="96">
        <v>10708834</v>
      </c>
      <c r="FJ29" s="96">
        <v>11030004</v>
      </c>
      <c r="FK29" s="96">
        <v>11360681</v>
      </c>
      <c r="FL29" s="96">
        <v>11697842</v>
      </c>
      <c r="FM29" s="96">
        <v>12039780</v>
      </c>
      <c r="FN29" s="96">
        <v>12383347</v>
      </c>
      <c r="FO29" s="96">
        <v>12726755</v>
      </c>
      <c r="FP29" s="96">
        <v>13070169</v>
      </c>
      <c r="FQ29" s="96">
        <v>13413417</v>
      </c>
      <c r="FR29" s="96">
        <v>13759501</v>
      </c>
      <c r="FS29" s="96">
        <v>14111034</v>
      </c>
    </row>
    <row r="30" spans="1:175" x14ac:dyDescent="0.3">
      <c r="A30" s="15" t="s">
        <v>21</v>
      </c>
      <c r="B30" s="96">
        <v>14864207.948346306</v>
      </c>
      <c r="C30" s="96">
        <v>14921190.576811897</v>
      </c>
      <c r="D30" s="96">
        <v>14978391.650818491</v>
      </c>
      <c r="E30" s="96">
        <v>15035812.007787168</v>
      </c>
      <c r="F30" s="96">
        <v>15093452.488349305</v>
      </c>
      <c r="G30" s="96">
        <v>15151313.936358875</v>
      </c>
      <c r="H30" s="96">
        <v>15209397.198904803</v>
      </c>
      <c r="I30" s="96">
        <v>15267703.126323368</v>
      </c>
      <c r="J30" s="96">
        <v>15326232.572210662</v>
      </c>
      <c r="K30" s="96">
        <v>15384986.39343507</v>
      </c>
      <c r="L30" s="96">
        <v>15443965.450149834</v>
      </c>
      <c r="M30" s="96">
        <v>15509763.9808522</v>
      </c>
      <c r="N30" s="96">
        <v>15575842.84413214</v>
      </c>
      <c r="O30" s="96">
        <v>15642203.234337812</v>
      </c>
      <c r="P30" s="96">
        <v>15708846.350905862</v>
      </c>
      <c r="Q30" s="96">
        <v>15775773.398383088</v>
      </c>
      <c r="R30" s="96">
        <v>15842985.586448234</v>
      </c>
      <c r="S30" s="96">
        <v>15910484.129933836</v>
      </c>
      <c r="T30" s="96">
        <v>15978270.248848189</v>
      </c>
      <c r="U30" s="96">
        <v>16046345.168397384</v>
      </c>
      <c r="V30" s="96">
        <v>16114710.119007533</v>
      </c>
      <c r="W30" s="96">
        <v>16200139.43698976</v>
      </c>
      <c r="X30" s="96">
        <v>16286021.643563652</v>
      </c>
      <c r="Y30" s="96">
        <v>16372359.13963889</v>
      </c>
      <c r="Z30" s="96">
        <v>16459154.338853158</v>
      </c>
      <c r="AA30" s="96">
        <v>16546409.667639611</v>
      </c>
      <c r="AB30" s="96">
        <v>16634127.56529473</v>
      </c>
      <c r="AC30" s="96">
        <v>16722310.48404648</v>
      </c>
      <c r="AD30" s="96">
        <v>16810960.8891229</v>
      </c>
      <c r="AE30" s="96">
        <v>16900081.258821003</v>
      </c>
      <c r="AF30" s="96">
        <v>16989674.084576033</v>
      </c>
      <c r="AG30" s="96">
        <v>17097374.113924794</v>
      </c>
      <c r="AH30" s="96">
        <v>17205756.869514443</v>
      </c>
      <c r="AI30" s="96">
        <v>17314826.679246496</v>
      </c>
      <c r="AJ30" s="96">
        <v>17424587.898457665</v>
      </c>
      <c r="AK30" s="96">
        <v>17535044.910093788</v>
      </c>
      <c r="AL30" s="96">
        <v>17646202.124884821</v>
      </c>
      <c r="AM30" s="96">
        <v>17758063.981521003</v>
      </c>
      <c r="AN30" s="96">
        <v>17870634.946830057</v>
      </c>
      <c r="AO30" s="96">
        <v>17983919.515955597</v>
      </c>
      <c r="AP30" s="96">
        <v>18097922.212536559</v>
      </c>
      <c r="AQ30" s="96">
        <v>18199012.531620409</v>
      </c>
      <c r="AR30" s="96">
        <v>18300667.515116699</v>
      </c>
      <c r="AS30" s="96">
        <v>18402890.317094993</v>
      </c>
      <c r="AT30" s="96">
        <v>18505684.109242667</v>
      </c>
      <c r="AU30" s="96">
        <v>18609052.080963332</v>
      </c>
      <c r="AV30" s="96">
        <v>18712997.43947579</v>
      </c>
      <c r="AW30" s="96">
        <v>18817523.409913521</v>
      </c>
      <c r="AX30" s="96">
        <v>18922633.235424779</v>
      </c>
      <c r="AY30" s="96">
        <v>19028330.177273206</v>
      </c>
      <c r="AZ30" s="96">
        <v>19134617.514938984</v>
      </c>
      <c r="BA30" s="96">
        <v>19308901.018831789</v>
      </c>
      <c r="BB30" s="96">
        <v>19484771.946131695</v>
      </c>
      <c r="BC30" s="96">
        <v>19662244.755539708</v>
      </c>
      <c r="BD30" s="96">
        <v>19841334.037450776</v>
      </c>
      <c r="BE30" s="96">
        <v>20022054.515153281</v>
      </c>
      <c r="BF30" s="96">
        <v>20204421.046039473</v>
      </c>
      <c r="BG30" s="96">
        <v>20388448.622826941</v>
      </c>
      <c r="BH30" s="96">
        <v>20574152.374791171</v>
      </c>
      <c r="BI30" s="96">
        <v>20761547.569009379</v>
      </c>
      <c r="BJ30" s="96">
        <v>20950649.611615647</v>
      </c>
      <c r="BK30" s="96">
        <v>21143181.879171792</v>
      </c>
      <c r="BL30" s="96">
        <v>21337483.4796478</v>
      </c>
      <c r="BM30" s="96">
        <v>21533570.672858302</v>
      </c>
      <c r="BN30" s="96">
        <v>21731459.868042361</v>
      </c>
      <c r="BO30" s="96">
        <v>21931167.625236671</v>
      </c>
      <c r="BP30" s="96">
        <v>22132710.656661324</v>
      </c>
      <c r="BQ30" s="96">
        <v>22336105.828118373</v>
      </c>
      <c r="BR30" s="96">
        <v>22541370.160403203</v>
      </c>
      <c r="BS30" s="96">
        <v>22748520.830728889</v>
      </c>
      <c r="BT30" s="96">
        <v>22957575.17416374</v>
      </c>
      <c r="BU30" s="96">
        <v>23323535.234931514</v>
      </c>
      <c r="BV30" s="96">
        <v>23695328.959100634</v>
      </c>
      <c r="BW30" s="96">
        <v>24073049.339410823</v>
      </c>
      <c r="BX30" s="96">
        <v>24456790.85097215</v>
      </c>
      <c r="BY30" s="96">
        <v>24846649.474895071</v>
      </c>
      <c r="BZ30" s="96">
        <v>25242722.722297143</v>
      </c>
      <c r="CA30" s="96">
        <v>25645109.658692416</v>
      </c>
      <c r="CB30" s="96">
        <v>26053910.928769629</v>
      </c>
      <c r="CC30" s="96">
        <v>26469228.781565383</v>
      </c>
      <c r="CD30" s="96">
        <v>26891167.096038565</v>
      </c>
      <c r="CE30" s="96">
        <v>27293045.859244309</v>
      </c>
      <c r="CF30" s="96">
        <v>27700930.555169113</v>
      </c>
      <c r="CG30" s="96">
        <v>28114910.940304555</v>
      </c>
      <c r="CH30" s="96">
        <v>28535078.112520512</v>
      </c>
      <c r="CI30" s="96">
        <v>28961524.531111561</v>
      </c>
      <c r="CJ30" s="96">
        <v>29394344.037142985</v>
      </c>
      <c r="CK30" s="96">
        <v>29833631.874100845</v>
      </c>
      <c r="CL30" s="96">
        <v>30279484.708850641</v>
      </c>
      <c r="CM30" s="96">
        <v>30732000.652909193</v>
      </c>
      <c r="CN30" s="96">
        <v>31191279.284034479</v>
      </c>
      <c r="CO30" s="96">
        <v>31752722.311147101</v>
      </c>
      <c r="CP30" s="96">
        <v>32324271.31274775</v>
      </c>
      <c r="CQ30" s="96">
        <v>32906108.19637721</v>
      </c>
      <c r="CR30" s="96">
        <v>33498418.143912002</v>
      </c>
      <c r="CS30" s="96">
        <v>34101389.670502417</v>
      </c>
      <c r="CT30" s="96">
        <v>34715214.68457146</v>
      </c>
      <c r="CU30" s="96">
        <v>35340088.548893742</v>
      </c>
      <c r="CV30" s="96">
        <v>35976210.142773829</v>
      </c>
      <c r="CW30" s="96">
        <v>36623781.925343767</v>
      </c>
      <c r="CX30" s="96">
        <v>37283009.999999955</v>
      </c>
      <c r="CY30" s="96">
        <v>37994077</v>
      </c>
      <c r="CZ30" s="96">
        <v>38716202</v>
      </c>
      <c r="DA30" s="96">
        <v>39439820</v>
      </c>
      <c r="DB30" s="96">
        <v>40176323</v>
      </c>
      <c r="DC30" s="96">
        <v>40935635</v>
      </c>
      <c r="DD30" s="96">
        <v>41716055</v>
      </c>
      <c r="DE30" s="96">
        <v>42517476</v>
      </c>
      <c r="DF30" s="96">
        <v>43324645</v>
      </c>
      <c r="DG30" s="96">
        <v>44161681</v>
      </c>
      <c r="DH30" s="96">
        <v>45053782</v>
      </c>
      <c r="DI30" s="96">
        <v>45989310</v>
      </c>
      <c r="DJ30" s="96">
        <v>46965292</v>
      </c>
      <c r="DK30" s="96">
        <v>47973575</v>
      </c>
      <c r="DL30" s="96">
        <v>49012016</v>
      </c>
      <c r="DM30" s="96">
        <v>50086764</v>
      </c>
      <c r="DN30" s="96">
        <v>51188234</v>
      </c>
      <c r="DO30" s="96">
        <v>52293065</v>
      </c>
      <c r="DP30" s="96">
        <v>53432783</v>
      </c>
      <c r="DQ30" s="96">
        <v>54631914</v>
      </c>
      <c r="DR30" s="96">
        <v>55893838</v>
      </c>
      <c r="DS30" s="96">
        <v>57214684</v>
      </c>
      <c r="DT30" s="96">
        <v>58601748</v>
      </c>
      <c r="DU30" s="96">
        <v>60082139</v>
      </c>
      <c r="DV30" s="96">
        <v>61679144</v>
      </c>
      <c r="DW30" s="96">
        <v>63410815</v>
      </c>
      <c r="DX30" s="96">
        <v>65258009</v>
      </c>
      <c r="DY30" s="96">
        <v>67234590</v>
      </c>
      <c r="DZ30" s="96">
        <v>69326532</v>
      </c>
      <c r="EA30" s="96">
        <v>71498242</v>
      </c>
      <c r="EB30" s="96">
        <v>73764641</v>
      </c>
      <c r="EC30" s="96">
        <v>76068103</v>
      </c>
      <c r="ED30" s="96">
        <v>78378701</v>
      </c>
      <c r="EE30" s="96">
        <v>80438260</v>
      </c>
      <c r="EF30" s="96">
        <v>82526443</v>
      </c>
      <c r="EG30" s="96">
        <v>84897973</v>
      </c>
      <c r="EH30" s="96">
        <v>87235953</v>
      </c>
      <c r="EI30" s="96">
        <v>89591716</v>
      </c>
      <c r="EJ30" s="96">
        <v>92020090</v>
      </c>
      <c r="EK30" s="96">
        <v>94531014</v>
      </c>
      <c r="EL30" s="96">
        <v>97120925</v>
      </c>
      <c r="EM30" s="96">
        <v>99720162</v>
      </c>
      <c r="EN30" s="96">
        <v>102372770</v>
      </c>
      <c r="EO30" s="96">
        <v>105122069</v>
      </c>
      <c r="EP30" s="96">
        <v>107935714</v>
      </c>
      <c r="EQ30" s="96">
        <v>110819428</v>
      </c>
      <c r="ER30" s="96">
        <v>113754779</v>
      </c>
      <c r="ES30" s="96">
        <v>116754792</v>
      </c>
      <c r="ET30" s="96">
        <v>119846254</v>
      </c>
      <c r="EU30" s="96">
        <v>123047320</v>
      </c>
      <c r="EV30" s="96">
        <v>126382494</v>
      </c>
      <c r="EW30" s="96">
        <v>129862595</v>
      </c>
      <c r="EX30" s="96">
        <v>133471989</v>
      </c>
      <c r="EY30" s="96">
        <v>137202644</v>
      </c>
      <c r="EZ30" s="96">
        <v>141057045</v>
      </c>
      <c r="FA30" s="96">
        <v>145017253</v>
      </c>
      <c r="FB30" s="96">
        <v>149077334</v>
      </c>
      <c r="FC30" s="96">
        <v>153267261</v>
      </c>
      <c r="FD30" s="96">
        <v>157595014</v>
      </c>
      <c r="FE30" s="96">
        <v>162049464</v>
      </c>
      <c r="FF30" s="96">
        <v>166642886</v>
      </c>
      <c r="FG30" s="96">
        <v>171379598</v>
      </c>
      <c r="FH30" s="96">
        <v>176200625</v>
      </c>
      <c r="FI30" s="96">
        <v>181049443</v>
      </c>
      <c r="FJ30" s="96">
        <v>185896915</v>
      </c>
      <c r="FK30" s="96">
        <v>190671878</v>
      </c>
      <c r="FL30" s="96">
        <v>195443700</v>
      </c>
      <c r="FM30" s="96">
        <v>200254579</v>
      </c>
      <c r="FN30" s="96">
        <v>204938755</v>
      </c>
      <c r="FO30" s="96">
        <v>209485641</v>
      </c>
      <c r="FP30" s="96">
        <v>213996181</v>
      </c>
      <c r="FQ30" s="96">
        <v>218529286</v>
      </c>
      <c r="FR30" s="96">
        <v>223150896</v>
      </c>
      <c r="FS30" s="96">
        <v>227882945</v>
      </c>
    </row>
    <row r="31" spans="1:175" x14ac:dyDescent="0.3">
      <c r="A31" s="15" t="s">
        <v>26</v>
      </c>
      <c r="B31" s="96">
        <v>1172489.7226731344</v>
      </c>
      <c r="C31" s="96">
        <v>1174834.7021184806</v>
      </c>
      <c r="D31" s="96">
        <v>1177184.3715227176</v>
      </c>
      <c r="E31" s="96">
        <v>1179538.7402657631</v>
      </c>
      <c r="F31" s="96">
        <v>1181897.8177462947</v>
      </c>
      <c r="G31" s="96">
        <v>1184261.613381787</v>
      </c>
      <c r="H31" s="96">
        <v>1186630.1366085506</v>
      </c>
      <c r="I31" s="96">
        <v>1189003.3968817678</v>
      </c>
      <c r="J31" s="96">
        <v>1191381.4036755313</v>
      </c>
      <c r="K31" s="96">
        <v>1193764.1664828823</v>
      </c>
      <c r="L31" s="96">
        <v>1196151.6948158476</v>
      </c>
      <c r="M31" s="96">
        <v>1199740.1499002946</v>
      </c>
      <c r="N31" s="96">
        <v>1203339.3703499951</v>
      </c>
      <c r="O31" s="96">
        <v>1206949.3884610445</v>
      </c>
      <c r="P31" s="96">
        <v>1210570.2366264274</v>
      </c>
      <c r="Q31" s="96">
        <v>1214201.9473363061</v>
      </c>
      <c r="R31" s="96">
        <v>1217844.5531783146</v>
      </c>
      <c r="S31" s="96">
        <v>1221498.0868378491</v>
      </c>
      <c r="T31" s="96">
        <v>1225162.5810983623</v>
      </c>
      <c r="U31" s="96">
        <v>1228838.0688416569</v>
      </c>
      <c r="V31" s="96">
        <v>1232524.5830481809</v>
      </c>
      <c r="W31" s="96">
        <v>1237454.6813803741</v>
      </c>
      <c r="X31" s="96">
        <v>1242404.5001058958</v>
      </c>
      <c r="Y31" s="96">
        <v>1247374.1181063198</v>
      </c>
      <c r="Z31" s="96">
        <v>1252363.6145787451</v>
      </c>
      <c r="AA31" s="96">
        <v>1257373.0690370607</v>
      </c>
      <c r="AB31" s="96">
        <v>1262402.5613132091</v>
      </c>
      <c r="AC31" s="96">
        <v>1267452.1715584623</v>
      </c>
      <c r="AD31" s="96">
        <v>1272521.9802446964</v>
      </c>
      <c r="AE31" s="96">
        <v>1277612.0681656753</v>
      </c>
      <c r="AF31" s="96">
        <v>1282722.5164383375</v>
      </c>
      <c r="AG31" s="96">
        <v>1287853.4065040909</v>
      </c>
      <c r="AH31" s="96">
        <v>1293004.8201301072</v>
      </c>
      <c r="AI31" s="96">
        <v>1298176.8394106277</v>
      </c>
      <c r="AJ31" s="96">
        <v>1303369.5467682702</v>
      </c>
      <c r="AK31" s="96">
        <v>1308583.0249553432</v>
      </c>
      <c r="AL31" s="96">
        <v>1313817.3570551646</v>
      </c>
      <c r="AM31" s="96">
        <v>1319072.6264833855</v>
      </c>
      <c r="AN31" s="96">
        <v>1324348.916989319</v>
      </c>
      <c r="AO31" s="96">
        <v>1329646.3126572762</v>
      </c>
      <c r="AP31" s="96">
        <v>1334964.8979079053</v>
      </c>
      <c r="AQ31" s="96">
        <v>1340304.757499537</v>
      </c>
      <c r="AR31" s="96">
        <v>1345665.9765295351</v>
      </c>
      <c r="AS31" s="96">
        <v>1351048.6404356533</v>
      </c>
      <c r="AT31" s="96">
        <v>1356452.8349973958</v>
      </c>
      <c r="AU31" s="96">
        <v>1361878.6463373853</v>
      </c>
      <c r="AV31" s="96">
        <v>1367326.160922735</v>
      </c>
      <c r="AW31" s="96">
        <v>1372795.465566426</v>
      </c>
      <c r="AX31" s="96">
        <v>1378286.6474286919</v>
      </c>
      <c r="AY31" s="96">
        <v>1383799.7940184064</v>
      </c>
      <c r="AZ31" s="96">
        <v>1389334.9931944786</v>
      </c>
      <c r="BA31" s="96">
        <v>1404617.678119618</v>
      </c>
      <c r="BB31" s="96">
        <v>1420068.4725789339</v>
      </c>
      <c r="BC31" s="96">
        <v>1435689.2257773026</v>
      </c>
      <c r="BD31" s="96">
        <v>1451481.807260853</v>
      </c>
      <c r="BE31" s="96">
        <v>1467448.1071407227</v>
      </c>
      <c r="BF31" s="96">
        <v>1483590.0363192707</v>
      </c>
      <c r="BG31" s="96">
        <v>1499909.5267187832</v>
      </c>
      <c r="BH31" s="96">
        <v>1516408.53151269</v>
      </c>
      <c r="BI31" s="96">
        <v>1533089.02535933</v>
      </c>
      <c r="BJ31" s="96">
        <v>1549953.0046382833</v>
      </c>
      <c r="BK31" s="96">
        <v>1562352.6286753898</v>
      </c>
      <c r="BL31" s="96">
        <v>1574851.449704793</v>
      </c>
      <c r="BM31" s="96">
        <v>1587450.2613024313</v>
      </c>
      <c r="BN31" s="96">
        <v>1600149.8633928506</v>
      </c>
      <c r="BO31" s="96">
        <v>1612951.0622999936</v>
      </c>
      <c r="BP31" s="96">
        <v>1625854.6707983939</v>
      </c>
      <c r="BQ31" s="96">
        <v>1638861.5081647809</v>
      </c>
      <c r="BR31" s="96">
        <v>1651972.4002300994</v>
      </c>
      <c r="BS31" s="96">
        <v>1665188.1794319402</v>
      </c>
      <c r="BT31" s="96">
        <v>1678509.6848673951</v>
      </c>
      <c r="BU31" s="96">
        <v>1702008.8204555388</v>
      </c>
      <c r="BV31" s="96">
        <v>1725836.9439419166</v>
      </c>
      <c r="BW31" s="96">
        <v>1749998.6611571035</v>
      </c>
      <c r="BX31" s="96">
        <v>1774498.642413303</v>
      </c>
      <c r="BY31" s="96">
        <v>1799341.6234070894</v>
      </c>
      <c r="BZ31" s="96">
        <v>1824532.4061347886</v>
      </c>
      <c r="CA31" s="96">
        <v>1850075.859820676</v>
      </c>
      <c r="CB31" s="96">
        <v>1875976.9218581656</v>
      </c>
      <c r="CC31" s="96">
        <v>1902240.5987641802</v>
      </c>
      <c r="CD31" s="96">
        <v>1928871.9671468784</v>
      </c>
      <c r="CE31" s="96">
        <v>1953947.3027197879</v>
      </c>
      <c r="CF31" s="96">
        <v>1979348.617655145</v>
      </c>
      <c r="CG31" s="96">
        <v>2005080.1496846618</v>
      </c>
      <c r="CH31" s="96">
        <v>2031146.1916305621</v>
      </c>
      <c r="CI31" s="96">
        <v>2057551.0921217597</v>
      </c>
      <c r="CJ31" s="96">
        <v>2084299.2563193424</v>
      </c>
      <c r="CK31" s="96">
        <v>2111395.1466514939</v>
      </c>
      <c r="CL31" s="96">
        <v>2138843.2835579631</v>
      </c>
      <c r="CM31" s="96">
        <v>2166648.2462442168</v>
      </c>
      <c r="CN31" s="96">
        <v>2194814.6734453947</v>
      </c>
      <c r="CO31" s="96">
        <v>2232126.5228939662</v>
      </c>
      <c r="CP31" s="96">
        <v>2270072.6737831631</v>
      </c>
      <c r="CQ31" s="96">
        <v>2308663.909237477</v>
      </c>
      <c r="CR31" s="96">
        <v>2347911.1956945136</v>
      </c>
      <c r="CS31" s="96">
        <v>2387825.6860213201</v>
      </c>
      <c r="CT31" s="96">
        <v>2428418.7226836821</v>
      </c>
      <c r="CU31" s="96">
        <v>2469701.840969305</v>
      </c>
      <c r="CV31" s="96">
        <v>2511686.772265783</v>
      </c>
      <c r="CW31" s="96">
        <v>2554385.4473943012</v>
      </c>
      <c r="CX31" s="96">
        <v>2597810.0000000037</v>
      </c>
      <c r="CY31" s="96">
        <v>2684754</v>
      </c>
      <c r="CZ31" s="96">
        <v>2771888</v>
      </c>
      <c r="DA31" s="96">
        <v>2859191</v>
      </c>
      <c r="DB31" s="96">
        <v>2946885</v>
      </c>
      <c r="DC31" s="96">
        <v>3035289</v>
      </c>
      <c r="DD31" s="96">
        <v>3124749</v>
      </c>
      <c r="DE31" s="96">
        <v>3215840</v>
      </c>
      <c r="DF31" s="96">
        <v>3309226</v>
      </c>
      <c r="DG31" s="96">
        <v>3405456</v>
      </c>
      <c r="DH31" s="96">
        <v>3505050</v>
      </c>
      <c r="DI31" s="96">
        <v>3608162</v>
      </c>
      <c r="DJ31" s="96">
        <v>3714520</v>
      </c>
      <c r="DK31" s="96">
        <v>3823873</v>
      </c>
      <c r="DL31" s="96">
        <v>3935814</v>
      </c>
      <c r="DM31" s="96">
        <v>4049695</v>
      </c>
      <c r="DN31" s="96">
        <v>4165544</v>
      </c>
      <c r="DO31" s="96">
        <v>4283590</v>
      </c>
      <c r="DP31" s="96">
        <v>4403637</v>
      </c>
      <c r="DQ31" s="96">
        <v>4525725</v>
      </c>
      <c r="DR31" s="96">
        <v>4650275</v>
      </c>
      <c r="DS31" s="96">
        <v>4776225</v>
      </c>
      <c r="DT31" s="96">
        <v>4904845</v>
      </c>
      <c r="DU31" s="96">
        <v>5037865</v>
      </c>
      <c r="DV31" s="96">
        <v>5174953</v>
      </c>
      <c r="DW31" s="96">
        <v>5317019</v>
      </c>
      <c r="DX31" s="96">
        <v>5464962</v>
      </c>
      <c r="DY31" s="96">
        <v>5619716</v>
      </c>
      <c r="DZ31" s="96">
        <v>5782932</v>
      </c>
      <c r="EA31" s="96">
        <v>5955556</v>
      </c>
      <c r="EB31" s="96">
        <v>6135971</v>
      </c>
      <c r="EC31" s="96">
        <v>6322006</v>
      </c>
      <c r="ED31" s="96">
        <v>6512732</v>
      </c>
      <c r="EE31" s="96">
        <v>6708644</v>
      </c>
      <c r="EF31" s="96">
        <v>6909971</v>
      </c>
      <c r="EG31" s="96">
        <v>7118457</v>
      </c>
      <c r="EH31" s="96">
        <v>7335811</v>
      </c>
      <c r="EI31" s="96">
        <v>7561150</v>
      </c>
      <c r="EJ31" s="96">
        <v>7793748</v>
      </c>
      <c r="EK31" s="96">
        <v>8034780</v>
      </c>
      <c r="EL31" s="96">
        <v>8286058.9999999991</v>
      </c>
      <c r="EM31" s="96">
        <v>8546900</v>
      </c>
      <c r="EN31" s="96">
        <v>8817633</v>
      </c>
      <c r="EO31" s="96">
        <v>9100789</v>
      </c>
      <c r="EP31" s="96">
        <v>9398258</v>
      </c>
      <c r="EQ31" s="96">
        <v>9714529</v>
      </c>
      <c r="ER31" s="96">
        <v>10044852</v>
      </c>
      <c r="ES31" s="96">
        <v>10383969</v>
      </c>
      <c r="ET31" s="96">
        <v>10741413</v>
      </c>
      <c r="EU31" s="96">
        <v>11117411</v>
      </c>
      <c r="EV31" s="96">
        <v>11509630</v>
      </c>
      <c r="EW31" s="96">
        <v>11920647</v>
      </c>
      <c r="EX31" s="96">
        <v>12349144</v>
      </c>
      <c r="EY31" s="96">
        <v>12796984</v>
      </c>
      <c r="EZ31" s="96">
        <v>13265836</v>
      </c>
      <c r="FA31" s="96">
        <v>13756192</v>
      </c>
      <c r="FB31" s="96">
        <v>14268581</v>
      </c>
      <c r="FC31" s="96">
        <v>14803610</v>
      </c>
      <c r="FD31" s="96">
        <v>15361915</v>
      </c>
      <c r="FE31" s="96">
        <v>15943675</v>
      </c>
      <c r="FF31" s="96">
        <v>16548835</v>
      </c>
      <c r="FG31" s="96">
        <v>17176283</v>
      </c>
      <c r="FH31" s="96">
        <v>17836769</v>
      </c>
      <c r="FI31" s="96">
        <v>18519898</v>
      </c>
      <c r="FJ31" s="96">
        <v>19215909</v>
      </c>
      <c r="FK31" s="96">
        <v>19939498</v>
      </c>
      <c r="FL31" s="96">
        <v>20685753</v>
      </c>
      <c r="FM31" s="96">
        <v>21435446</v>
      </c>
      <c r="FN31" s="96">
        <v>22188069</v>
      </c>
      <c r="FO31" s="96">
        <v>22947757</v>
      </c>
      <c r="FP31" s="96">
        <v>23717613</v>
      </c>
      <c r="FQ31" s="96">
        <v>24502140</v>
      </c>
      <c r="FR31" s="96">
        <v>25311973</v>
      </c>
      <c r="FS31" s="96">
        <v>26159867</v>
      </c>
    </row>
    <row r="32" spans="1:175" x14ac:dyDescent="0.3">
      <c r="A32" s="15" t="s">
        <v>207</v>
      </c>
      <c r="B32" s="96">
        <v>1958683.6052802743</v>
      </c>
      <c r="C32" s="96">
        <v>1962600.9724908345</v>
      </c>
      <c r="D32" s="96">
        <v>1966526.1744358162</v>
      </c>
      <c r="E32" s="96">
        <v>1970459.226784688</v>
      </c>
      <c r="F32" s="96">
        <v>1974400.1452382575</v>
      </c>
      <c r="G32" s="96">
        <v>1978348.9455287333</v>
      </c>
      <c r="H32" s="96">
        <v>1982305.643419791</v>
      </c>
      <c r="I32" s="96">
        <v>1986270.2547066307</v>
      </c>
      <c r="J32" s="96">
        <v>1990242.7952160442</v>
      </c>
      <c r="K32" s="96">
        <v>1994223.2808064758</v>
      </c>
      <c r="L32" s="96">
        <v>1998211.7273680875</v>
      </c>
      <c r="M32" s="96">
        <v>2002208.1508228236</v>
      </c>
      <c r="N32" s="96">
        <v>2006212.5671244692</v>
      </c>
      <c r="O32" s="96">
        <v>2010224.992258718</v>
      </c>
      <c r="P32" s="96">
        <v>2014245.4422432357</v>
      </c>
      <c r="Q32" s="96">
        <v>2018273.9331277215</v>
      </c>
      <c r="R32" s="96">
        <v>2022310.4809939773</v>
      </c>
      <c r="S32" s="96">
        <v>2026355.1019559654</v>
      </c>
      <c r="T32" s="96">
        <v>2030407.8121598773</v>
      </c>
      <c r="U32" s="96">
        <v>2034468.6277841968</v>
      </c>
      <c r="V32" s="96">
        <v>2038537.5650397625</v>
      </c>
      <c r="W32" s="96">
        <v>2046691.715299922</v>
      </c>
      <c r="X32" s="96">
        <v>2054878.4821611221</v>
      </c>
      <c r="Y32" s="96">
        <v>2063097.9960897672</v>
      </c>
      <c r="Z32" s="96">
        <v>2071350.3880741266</v>
      </c>
      <c r="AA32" s="96">
        <v>2079635.789626424</v>
      </c>
      <c r="AB32" s="96">
        <v>2087954.3327849302</v>
      </c>
      <c r="AC32" s="96">
        <v>2096306.1501160702</v>
      </c>
      <c r="AD32" s="96">
        <v>2104691.3747165347</v>
      </c>
      <c r="AE32" s="96">
        <v>2113110.1402154015</v>
      </c>
      <c r="AF32" s="96">
        <v>2121562.5807762588</v>
      </c>
      <c r="AG32" s="96">
        <v>2130048.8310993644</v>
      </c>
      <c r="AH32" s="96">
        <v>2138569.0264237626</v>
      </c>
      <c r="AI32" s="96">
        <v>2147123.302529458</v>
      </c>
      <c r="AJ32" s="96">
        <v>2155711.7957395762</v>
      </c>
      <c r="AK32" s="96">
        <v>2164334.6429225355</v>
      </c>
      <c r="AL32" s="96">
        <v>2172991.981494226</v>
      </c>
      <c r="AM32" s="96">
        <v>2181683.9494202035</v>
      </c>
      <c r="AN32" s="96">
        <v>2190410.6852178844</v>
      </c>
      <c r="AO32" s="96">
        <v>2199172.3279587566</v>
      </c>
      <c r="AP32" s="96">
        <v>2207969.0172705874</v>
      </c>
      <c r="AQ32" s="96">
        <v>2219008.8623569403</v>
      </c>
      <c r="AR32" s="96">
        <v>2230103.9066687245</v>
      </c>
      <c r="AS32" s="96">
        <v>2241254.4262020676</v>
      </c>
      <c r="AT32" s="96">
        <v>2252460.6983330776</v>
      </c>
      <c r="AU32" s="96">
        <v>2263723.0018247426</v>
      </c>
      <c r="AV32" s="96">
        <v>2275041.6168338661</v>
      </c>
      <c r="AW32" s="96">
        <v>2286416.8249180354</v>
      </c>
      <c r="AX32" s="96">
        <v>2297848.9090426252</v>
      </c>
      <c r="AY32" s="96">
        <v>2309338.1535878382</v>
      </c>
      <c r="AZ32" s="96">
        <v>2320884.8443557802</v>
      </c>
      <c r="BA32" s="96">
        <v>2346414.5776436939</v>
      </c>
      <c r="BB32" s="96">
        <v>2372225.1379977749</v>
      </c>
      <c r="BC32" s="96">
        <v>2398319.6145157511</v>
      </c>
      <c r="BD32" s="96">
        <v>2424701.1302754241</v>
      </c>
      <c r="BE32" s="96">
        <v>2451372.8427084545</v>
      </c>
      <c r="BF32" s="96">
        <v>2478337.9439782477</v>
      </c>
      <c r="BG32" s="96">
        <v>2505599.6613620091</v>
      </c>
      <c r="BH32" s="96">
        <v>2533161.2576369918</v>
      </c>
      <c r="BI32" s="96">
        <v>2561026.0314709991</v>
      </c>
      <c r="BJ32" s="96">
        <v>2589197.3178171813</v>
      </c>
      <c r="BK32" s="96">
        <v>2609910.8963597189</v>
      </c>
      <c r="BL32" s="96">
        <v>2630790.183530597</v>
      </c>
      <c r="BM32" s="96">
        <v>2651836.5049988418</v>
      </c>
      <c r="BN32" s="96">
        <v>2673051.1970388326</v>
      </c>
      <c r="BO32" s="96">
        <v>2694435.6066151434</v>
      </c>
      <c r="BP32" s="96">
        <v>2715991.091468065</v>
      </c>
      <c r="BQ32" s="96">
        <v>2737719.0201998092</v>
      </c>
      <c r="BR32" s="96">
        <v>2759620.772361408</v>
      </c>
      <c r="BS32" s="96">
        <v>2781697.7385402992</v>
      </c>
      <c r="BT32" s="96">
        <v>2803951.3204486193</v>
      </c>
      <c r="BU32" s="96">
        <v>2840402.6876144507</v>
      </c>
      <c r="BV32" s="96">
        <v>2877327.9225534373</v>
      </c>
      <c r="BW32" s="96">
        <v>2914733.1855466319</v>
      </c>
      <c r="BX32" s="96">
        <v>2952624.716958737</v>
      </c>
      <c r="BY32" s="96">
        <v>2991008.8382791998</v>
      </c>
      <c r="BZ32" s="96">
        <v>3029891.9531768286</v>
      </c>
      <c r="CA32" s="96">
        <v>3069280.5485681267</v>
      </c>
      <c r="CB32" s="96">
        <v>3109181.1956995116</v>
      </c>
      <c r="CC32" s="96">
        <v>3149600.5512436042</v>
      </c>
      <c r="CD32" s="96">
        <v>3190545.3584097689</v>
      </c>
      <c r="CE32" s="96">
        <v>3228831.9027106869</v>
      </c>
      <c r="CF32" s="96">
        <v>3267577.8855432156</v>
      </c>
      <c r="CG32" s="96">
        <v>3306788.8201697348</v>
      </c>
      <c r="CH32" s="96">
        <v>3346470.2860117722</v>
      </c>
      <c r="CI32" s="96">
        <v>3386627.9294439144</v>
      </c>
      <c r="CJ32" s="96">
        <v>3427267.4645972424</v>
      </c>
      <c r="CK32" s="96">
        <v>3468394.6741724093</v>
      </c>
      <c r="CL32" s="96">
        <v>3510015.4102624794</v>
      </c>
      <c r="CM32" s="96">
        <v>3552135.5951856291</v>
      </c>
      <c r="CN32" s="96">
        <v>3594761.2223278563</v>
      </c>
      <c r="CO32" s="96">
        <v>3652277.4018851025</v>
      </c>
      <c r="CP32" s="96">
        <v>3710713.8403152637</v>
      </c>
      <c r="CQ32" s="96">
        <v>3770085.2617603079</v>
      </c>
      <c r="CR32" s="96">
        <v>3830406.6259484733</v>
      </c>
      <c r="CS32" s="96">
        <v>3891693.1319636484</v>
      </c>
      <c r="CT32" s="96">
        <v>3953960.222075067</v>
      </c>
      <c r="CU32" s="96">
        <v>4017223.5856282683</v>
      </c>
      <c r="CV32" s="96">
        <v>4081499.1629983205</v>
      </c>
      <c r="CW32" s="96">
        <v>4146803.149606294</v>
      </c>
      <c r="CX32" s="96">
        <v>4213151.9999999944</v>
      </c>
      <c r="CY32" s="96">
        <v>4260384</v>
      </c>
      <c r="CZ32" s="96">
        <v>4310351</v>
      </c>
      <c r="DA32" s="96">
        <v>4361317</v>
      </c>
      <c r="DB32" s="96">
        <v>4413876</v>
      </c>
      <c r="DC32" s="96">
        <v>4469053</v>
      </c>
      <c r="DD32" s="96">
        <v>4526654</v>
      </c>
      <c r="DE32" s="96">
        <v>4586572</v>
      </c>
      <c r="DF32" s="96">
        <v>4647280</v>
      </c>
      <c r="DG32" s="96">
        <v>4710845</v>
      </c>
      <c r="DH32" s="96">
        <v>4778621</v>
      </c>
      <c r="DI32" s="96">
        <v>4848224</v>
      </c>
      <c r="DJ32" s="96">
        <v>4919672</v>
      </c>
      <c r="DK32" s="96">
        <v>4993623</v>
      </c>
      <c r="DL32" s="96">
        <v>5071034</v>
      </c>
      <c r="DM32" s="96">
        <v>5152833</v>
      </c>
      <c r="DN32" s="96">
        <v>5237933</v>
      </c>
      <c r="DO32" s="96">
        <v>5326348</v>
      </c>
      <c r="DP32" s="96">
        <v>5418644</v>
      </c>
      <c r="DQ32" s="96">
        <v>5513177</v>
      </c>
      <c r="DR32" s="96">
        <v>5610304</v>
      </c>
      <c r="DS32" s="96">
        <v>5707999</v>
      </c>
      <c r="DT32" s="96">
        <v>5807234</v>
      </c>
      <c r="DU32" s="96">
        <v>5911927</v>
      </c>
      <c r="DV32" s="96">
        <v>6024904</v>
      </c>
      <c r="DW32" s="96">
        <v>6147569</v>
      </c>
      <c r="DX32" s="96">
        <v>6280635</v>
      </c>
      <c r="DY32" s="96">
        <v>6428734</v>
      </c>
      <c r="DZ32" s="96">
        <v>6590984</v>
      </c>
      <c r="EA32" s="96">
        <v>6763903</v>
      </c>
      <c r="EB32" s="96">
        <v>6947900</v>
      </c>
      <c r="EC32" s="96">
        <v>7140271</v>
      </c>
      <c r="ED32" s="96">
        <v>7340197</v>
      </c>
      <c r="EE32" s="96">
        <v>7551129</v>
      </c>
      <c r="EF32" s="96">
        <v>7772256</v>
      </c>
      <c r="EG32" s="96">
        <v>7999935</v>
      </c>
      <c r="EH32" s="96">
        <v>8228847</v>
      </c>
      <c r="EI32" s="96">
        <v>8457109</v>
      </c>
      <c r="EJ32" s="96">
        <v>8687435</v>
      </c>
      <c r="EK32" s="96">
        <v>8921175</v>
      </c>
      <c r="EL32" s="96">
        <v>9159356</v>
      </c>
      <c r="EM32" s="96">
        <v>9394632</v>
      </c>
      <c r="EN32" s="96">
        <v>9629275</v>
      </c>
      <c r="EO32" s="96">
        <v>9871713</v>
      </c>
      <c r="EP32" s="96">
        <v>10123798</v>
      </c>
      <c r="EQ32" s="96">
        <v>10386722</v>
      </c>
      <c r="ER32" s="96">
        <v>10655942</v>
      </c>
      <c r="ES32" s="96">
        <v>10934223</v>
      </c>
      <c r="ET32" s="96">
        <v>11240664</v>
      </c>
      <c r="EU32" s="96">
        <v>11574928</v>
      </c>
      <c r="EV32" s="96">
        <v>11925546</v>
      </c>
      <c r="EW32" s="96">
        <v>12295001</v>
      </c>
      <c r="EX32" s="96">
        <v>12680897</v>
      </c>
      <c r="EY32" s="96">
        <v>13082532</v>
      </c>
      <c r="EZ32" s="96">
        <v>13500533</v>
      </c>
      <c r="FA32" s="96">
        <v>13932123</v>
      </c>
      <c r="FB32" s="96">
        <v>14373707</v>
      </c>
      <c r="FC32" s="96">
        <v>14816307</v>
      </c>
      <c r="FD32" s="96">
        <v>15258093</v>
      </c>
      <c r="FE32" s="96">
        <v>15710066</v>
      </c>
      <c r="FF32" s="96">
        <v>16176498</v>
      </c>
      <c r="FG32" s="96">
        <v>16661908</v>
      </c>
      <c r="FH32" s="96">
        <v>17172287</v>
      </c>
      <c r="FI32" s="96">
        <v>17695409</v>
      </c>
      <c r="FJ32" s="96">
        <v>18229461</v>
      </c>
      <c r="FK32" s="96">
        <v>18777487</v>
      </c>
      <c r="FL32" s="96">
        <v>19334856</v>
      </c>
      <c r="FM32" s="96">
        <v>19894407</v>
      </c>
      <c r="FN32" s="96">
        <v>20438288</v>
      </c>
      <c r="FO32" s="96">
        <v>20961952</v>
      </c>
      <c r="FP32" s="96">
        <v>21478690</v>
      </c>
      <c r="FQ32" s="96">
        <v>21995243</v>
      </c>
      <c r="FR32" s="96">
        <v>22509038</v>
      </c>
      <c r="FS32" s="96">
        <v>23025776</v>
      </c>
    </row>
    <row r="33" spans="1:175" x14ac:dyDescent="0.3">
      <c r="A33" s="15" t="s">
        <v>27</v>
      </c>
      <c r="B33" s="96">
        <v>2119935.3500323473</v>
      </c>
      <c r="C33" s="96">
        <v>2124175.2207324118</v>
      </c>
      <c r="D33" s="96">
        <v>2128423.5711738765</v>
      </c>
      <c r="E33" s="96">
        <v>2132680.4183162241</v>
      </c>
      <c r="F33" s="96">
        <v>2136945.7791528571</v>
      </c>
      <c r="G33" s="96">
        <v>2141219.670711162</v>
      </c>
      <c r="H33" s="96">
        <v>2145502.1100525847</v>
      </c>
      <c r="I33" s="96">
        <v>2149793.1142726899</v>
      </c>
      <c r="J33" s="96">
        <v>2154092.7005012352</v>
      </c>
      <c r="K33" s="96">
        <v>2158400.8859022376</v>
      </c>
      <c r="L33" s="96">
        <v>2162717.6876740446</v>
      </c>
      <c r="M33" s="96">
        <v>2167043.1230493924</v>
      </c>
      <c r="N33" s="96">
        <v>2171377.2092954912</v>
      </c>
      <c r="O33" s="96">
        <v>2175719.9637140818</v>
      </c>
      <c r="P33" s="96">
        <v>2180071.4036415103</v>
      </c>
      <c r="Q33" s="96">
        <v>2184431.5464487928</v>
      </c>
      <c r="R33" s="96">
        <v>2188800.4095416907</v>
      </c>
      <c r="S33" s="96">
        <v>2193178.0103607741</v>
      </c>
      <c r="T33" s="96">
        <v>2197564.3663814957</v>
      </c>
      <c r="U33" s="96">
        <v>2201959.4951142585</v>
      </c>
      <c r="V33" s="96">
        <v>2206363.4141044868</v>
      </c>
      <c r="W33" s="96">
        <v>2215188.8677609041</v>
      </c>
      <c r="X33" s="96">
        <v>2224049.6232319474</v>
      </c>
      <c r="Y33" s="96">
        <v>2232945.8217248749</v>
      </c>
      <c r="Z33" s="96">
        <v>2241877.6050117738</v>
      </c>
      <c r="AA33" s="96">
        <v>2250845.1154318205</v>
      </c>
      <c r="AB33" s="96">
        <v>2259848.4958935473</v>
      </c>
      <c r="AC33" s="96">
        <v>2268887.8898771214</v>
      </c>
      <c r="AD33" s="96">
        <v>2277963.4414366293</v>
      </c>
      <c r="AE33" s="96">
        <v>2287075.2952023754</v>
      </c>
      <c r="AF33" s="96">
        <v>2296223.5963831856</v>
      </c>
      <c r="AG33" s="96">
        <v>2305408.4907687181</v>
      </c>
      <c r="AH33" s="96">
        <v>2314630.1247317931</v>
      </c>
      <c r="AI33" s="96">
        <v>2323888.6452307203</v>
      </c>
      <c r="AJ33" s="96">
        <v>2333184.199811643</v>
      </c>
      <c r="AK33" s="96">
        <v>2342516.9366108896</v>
      </c>
      <c r="AL33" s="96">
        <v>2351887.0043573333</v>
      </c>
      <c r="AM33" s="96">
        <v>2361294.5523747629</v>
      </c>
      <c r="AN33" s="96">
        <v>2370739.7305842619</v>
      </c>
      <c r="AO33" s="96">
        <v>2380222.6895065987</v>
      </c>
      <c r="AP33" s="96">
        <v>2389743.5802646219</v>
      </c>
      <c r="AQ33" s="96">
        <v>2401692.2981659449</v>
      </c>
      <c r="AR33" s="96">
        <v>2413700.7596567743</v>
      </c>
      <c r="AS33" s="96">
        <v>2425769.2634550575</v>
      </c>
      <c r="AT33" s="96">
        <v>2437898.109772332</v>
      </c>
      <c r="AU33" s="96">
        <v>2450087.6003211932</v>
      </c>
      <c r="AV33" s="96">
        <v>2462338.0383227989</v>
      </c>
      <c r="AW33" s="96">
        <v>2474649.7285144129</v>
      </c>
      <c r="AX33" s="96">
        <v>2487022.9771569846</v>
      </c>
      <c r="AY33" s="96">
        <v>2499458.0920427693</v>
      </c>
      <c r="AZ33" s="96">
        <v>2511955.3825029824</v>
      </c>
      <c r="BA33" s="96">
        <v>2539586.8917105156</v>
      </c>
      <c r="BB33" s="96">
        <v>2567522.3475193316</v>
      </c>
      <c r="BC33" s="96">
        <v>2595765.0933420449</v>
      </c>
      <c r="BD33" s="96">
        <v>2624318.5093688075</v>
      </c>
      <c r="BE33" s="96">
        <v>2653186.012971865</v>
      </c>
      <c r="BF33" s="96">
        <v>2682371.0591145558</v>
      </c>
      <c r="BG33" s="96">
        <v>2711877.1407648167</v>
      </c>
      <c r="BH33" s="96">
        <v>2741707.7893132302</v>
      </c>
      <c r="BI33" s="96">
        <v>2771866.5749956765</v>
      </c>
      <c r="BJ33" s="96">
        <v>2802357.1073206295</v>
      </c>
      <c r="BK33" s="96">
        <v>2824775.964179195</v>
      </c>
      <c r="BL33" s="96">
        <v>2847374.1718926285</v>
      </c>
      <c r="BM33" s="96">
        <v>2870153.1652677697</v>
      </c>
      <c r="BN33" s="96">
        <v>2893114.390589912</v>
      </c>
      <c r="BO33" s="96">
        <v>2916259.3057146315</v>
      </c>
      <c r="BP33" s="96">
        <v>2939589.380160349</v>
      </c>
      <c r="BQ33" s="96">
        <v>2963106.0952016315</v>
      </c>
      <c r="BR33" s="96">
        <v>2986810.943963245</v>
      </c>
      <c r="BS33" s="96">
        <v>3010705.4315149509</v>
      </c>
      <c r="BT33" s="96">
        <v>3034791.0749670696</v>
      </c>
      <c r="BU33" s="96">
        <v>3077278.1500166091</v>
      </c>
      <c r="BV33" s="96">
        <v>3120360.0441168416</v>
      </c>
      <c r="BW33" s="96">
        <v>3164045.0847344776</v>
      </c>
      <c r="BX33" s="96">
        <v>3208341.7159207608</v>
      </c>
      <c r="BY33" s="96">
        <v>3253258.4999436517</v>
      </c>
      <c r="BZ33" s="96">
        <v>3298804.1189428624</v>
      </c>
      <c r="CA33" s="96">
        <v>3344987.3766080635</v>
      </c>
      <c r="CB33" s="96">
        <v>3391817.1998805767</v>
      </c>
      <c r="CC33" s="96">
        <v>3439302.640678905</v>
      </c>
      <c r="CD33" s="96">
        <v>3487452.8776484095</v>
      </c>
      <c r="CE33" s="96">
        <v>3532789.7650578385</v>
      </c>
      <c r="CF33" s="96">
        <v>3578716.0320035904</v>
      </c>
      <c r="CG33" s="96">
        <v>3625239.340419637</v>
      </c>
      <c r="CH33" s="96">
        <v>3672367.4518450918</v>
      </c>
      <c r="CI33" s="96">
        <v>3720108.2287190785</v>
      </c>
      <c r="CJ33" s="96">
        <v>3768469.635692426</v>
      </c>
      <c r="CK33" s="96">
        <v>3817459.740956428</v>
      </c>
      <c r="CL33" s="96">
        <v>3867086.717588861</v>
      </c>
      <c r="CM33" s="96">
        <v>3917358.8449175162</v>
      </c>
      <c r="CN33" s="96">
        <v>3968284.5099014495</v>
      </c>
      <c r="CO33" s="96">
        <v>4035745.3465697737</v>
      </c>
      <c r="CP33" s="96">
        <v>4104353.0174614592</v>
      </c>
      <c r="CQ33" s="96">
        <v>4174127.018758304</v>
      </c>
      <c r="CR33" s="96">
        <v>4245087.1780771948</v>
      </c>
      <c r="CS33" s="96">
        <v>4317253.6601045066</v>
      </c>
      <c r="CT33" s="96">
        <v>4390646.9723262824</v>
      </c>
      <c r="CU33" s="96">
        <v>4465287.9708558293</v>
      </c>
      <c r="CV33" s="96">
        <v>4541197.8663603785</v>
      </c>
      <c r="CW33" s="96">
        <v>4618398.230088504</v>
      </c>
      <c r="CX33" s="96">
        <v>4696911.0000000075</v>
      </c>
      <c r="CY33" s="96">
        <v>4766701</v>
      </c>
      <c r="CZ33" s="96">
        <v>4836363</v>
      </c>
      <c r="DA33" s="96">
        <v>4904800</v>
      </c>
      <c r="DB33" s="96">
        <v>4972910</v>
      </c>
      <c r="DC33" s="96">
        <v>5041934</v>
      </c>
      <c r="DD33" s="96">
        <v>5111976</v>
      </c>
      <c r="DE33" s="96">
        <v>5183130</v>
      </c>
      <c r="DF33" s="96">
        <v>5253468</v>
      </c>
      <c r="DG33" s="96">
        <v>5325639</v>
      </c>
      <c r="DH33" s="96">
        <v>5402550</v>
      </c>
      <c r="DI33" s="96">
        <v>5482283</v>
      </c>
      <c r="DJ33" s="96">
        <v>5563917</v>
      </c>
      <c r="DK33" s="96">
        <v>5646605</v>
      </c>
      <c r="DL33" s="96">
        <v>5730125</v>
      </c>
      <c r="DM33" s="96">
        <v>5815487</v>
      </c>
      <c r="DN33" s="96">
        <v>5902204</v>
      </c>
      <c r="DO33" s="96">
        <v>5990906</v>
      </c>
      <c r="DP33" s="96">
        <v>6082979</v>
      </c>
      <c r="DQ33" s="96">
        <v>6177704</v>
      </c>
      <c r="DR33" s="96">
        <v>6276472</v>
      </c>
      <c r="DS33" s="96">
        <v>6377944</v>
      </c>
      <c r="DT33" s="96">
        <v>6483726</v>
      </c>
      <c r="DU33" s="96">
        <v>6597106</v>
      </c>
      <c r="DV33" s="96">
        <v>6715436</v>
      </c>
      <c r="DW33" s="96">
        <v>6837261</v>
      </c>
      <c r="DX33" s="96">
        <v>6960979</v>
      </c>
      <c r="DY33" s="96">
        <v>7090979</v>
      </c>
      <c r="DZ33" s="96">
        <v>7229651</v>
      </c>
      <c r="EA33" s="96">
        <v>7375266</v>
      </c>
      <c r="EB33" s="96">
        <v>7530515</v>
      </c>
      <c r="EC33" s="96">
        <v>7692766</v>
      </c>
      <c r="ED33" s="96">
        <v>7860194</v>
      </c>
      <c r="EE33" s="96">
        <v>8034400</v>
      </c>
      <c r="EF33" s="96">
        <v>8208599</v>
      </c>
      <c r="EG33" s="96">
        <v>8374663</v>
      </c>
      <c r="EH33" s="96">
        <v>8531277</v>
      </c>
      <c r="EI33" s="96">
        <v>8681164</v>
      </c>
      <c r="EJ33" s="96">
        <v>8833996</v>
      </c>
      <c r="EK33" s="96">
        <v>8999938</v>
      </c>
      <c r="EL33" s="96">
        <v>9178830</v>
      </c>
      <c r="EM33" s="96">
        <v>9362888</v>
      </c>
      <c r="EN33" s="96">
        <v>9553540</v>
      </c>
      <c r="EO33" s="96">
        <v>9754786</v>
      </c>
      <c r="EP33" s="96">
        <v>9967031</v>
      </c>
      <c r="EQ33" s="96">
        <v>10185365</v>
      </c>
      <c r="ER33" s="96">
        <v>10407278</v>
      </c>
      <c r="ES33" s="96">
        <v>10646495</v>
      </c>
      <c r="ET33" s="96">
        <v>10919573</v>
      </c>
      <c r="EU33" s="96">
        <v>11227415</v>
      </c>
      <c r="EV33" s="96">
        <v>11559290</v>
      </c>
      <c r="EW33" s="96">
        <v>11912158</v>
      </c>
      <c r="EX33" s="96">
        <v>12288050</v>
      </c>
      <c r="EY33" s="96">
        <v>12684955</v>
      </c>
      <c r="EZ33" s="96">
        <v>13102409</v>
      </c>
      <c r="FA33" s="96">
        <v>13538647</v>
      </c>
      <c r="FB33" s="96">
        <v>13990139</v>
      </c>
      <c r="FC33" s="96">
        <v>14457775</v>
      </c>
      <c r="FD33" s="96">
        <v>14940782</v>
      </c>
      <c r="FE33" s="96">
        <v>15435539</v>
      </c>
      <c r="FF33" s="96">
        <v>15945198</v>
      </c>
      <c r="FG33" s="96">
        <v>16469049</v>
      </c>
      <c r="FH33" s="96">
        <v>16957033</v>
      </c>
      <c r="FI33" s="96">
        <v>17459615</v>
      </c>
      <c r="FJ33" s="96">
        <v>18020267</v>
      </c>
      <c r="FK33" s="96">
        <v>18593022</v>
      </c>
      <c r="FL33" s="96">
        <v>19191289</v>
      </c>
      <c r="FM33" s="96">
        <v>19813011</v>
      </c>
      <c r="FN33" s="96">
        <v>20442030</v>
      </c>
      <c r="FO33" s="96">
        <v>21068405</v>
      </c>
      <c r="FP33" s="96">
        <v>21713836</v>
      </c>
      <c r="FQ33" s="96">
        <v>22388630</v>
      </c>
      <c r="FR33" s="96">
        <v>23072640</v>
      </c>
      <c r="FS33" s="96">
        <v>23769127</v>
      </c>
    </row>
    <row r="34" spans="1:175" x14ac:dyDescent="0.3">
      <c r="A34" s="2" t="s">
        <v>184</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100"/>
      <c r="CG34" s="100"/>
      <c r="CH34" s="100"/>
      <c r="CI34" s="100"/>
      <c r="CJ34" s="100"/>
      <c r="CK34" s="100"/>
      <c r="CL34" s="96"/>
      <c r="CM34" s="96"/>
      <c r="CN34" s="96"/>
      <c r="CO34" s="101"/>
      <c r="CP34" s="101"/>
      <c r="CQ34" s="101"/>
      <c r="CR34" s="101"/>
      <c r="CS34" s="101"/>
      <c r="CT34" s="101"/>
      <c r="CU34" s="101"/>
      <c r="CV34" s="101"/>
      <c r="CW34" s="101"/>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row>
    <row r="35" spans="1:175" x14ac:dyDescent="0.3">
      <c r="A35" s="15" t="s">
        <v>62</v>
      </c>
      <c r="B35" s="96">
        <v>4441009.5000808602</v>
      </c>
      <c r="C35" s="96">
        <v>4441009.5000808602</v>
      </c>
      <c r="D35" s="96">
        <v>4441009.5000808602</v>
      </c>
      <c r="E35" s="96">
        <v>4441009.5000808602</v>
      </c>
      <c r="F35" s="96">
        <v>4441009.5000808602</v>
      </c>
      <c r="G35" s="96">
        <v>4441009.5000808602</v>
      </c>
      <c r="H35" s="96">
        <v>4441009.5000808602</v>
      </c>
      <c r="I35" s="96">
        <v>4441009.5000808602</v>
      </c>
      <c r="J35" s="96">
        <v>4441009.5000808602</v>
      </c>
      <c r="K35" s="96">
        <v>4441009.5000808602</v>
      </c>
      <c r="L35" s="96">
        <v>4441009.5000808612</v>
      </c>
      <c r="M35" s="96">
        <v>4436568.4905807814</v>
      </c>
      <c r="N35" s="96">
        <v>4432131.9220902007</v>
      </c>
      <c r="O35" s="96">
        <v>4427699.7901681112</v>
      </c>
      <c r="P35" s="96">
        <v>4423272.0903779436</v>
      </c>
      <c r="Q35" s="96">
        <v>4418848.8182875663</v>
      </c>
      <c r="R35" s="96">
        <v>4414429.9694692791</v>
      </c>
      <c r="S35" s="96">
        <v>4410015.5394998109</v>
      </c>
      <c r="T35" s="96">
        <v>4405605.523960311</v>
      </c>
      <c r="U35" s="96">
        <v>4401199.9184363522</v>
      </c>
      <c r="V35" s="96">
        <v>4396798.7185179153</v>
      </c>
      <c r="W35" s="96">
        <v>4388005.1210808782</v>
      </c>
      <c r="X35" s="96">
        <v>4379229.1108387168</v>
      </c>
      <c r="Y35" s="96">
        <v>4370470.6526170382</v>
      </c>
      <c r="Z35" s="96">
        <v>4361729.7113118041</v>
      </c>
      <c r="AA35" s="96">
        <v>4353006.2518891795</v>
      </c>
      <c r="AB35" s="96">
        <v>4344300.2393854009</v>
      </c>
      <c r="AC35" s="96">
        <v>4335611.6389066298</v>
      </c>
      <c r="AD35" s="96">
        <v>4326940.415628816</v>
      </c>
      <c r="AE35" s="96">
        <v>4318286.5347975576</v>
      </c>
      <c r="AF35" s="96">
        <v>4309649.961727961</v>
      </c>
      <c r="AG35" s="96">
        <v>4313959.6116896877</v>
      </c>
      <c r="AH35" s="96">
        <v>4318273.5713013764</v>
      </c>
      <c r="AI35" s="96">
        <v>4322591.8448726777</v>
      </c>
      <c r="AJ35" s="96">
        <v>4326914.4367175503</v>
      </c>
      <c r="AK35" s="96">
        <v>4331241.3511542669</v>
      </c>
      <c r="AL35" s="96">
        <v>4335572.5925054196</v>
      </c>
      <c r="AM35" s="96">
        <v>4339908.1650979258</v>
      </c>
      <c r="AN35" s="96">
        <v>4344248.073263023</v>
      </c>
      <c r="AO35" s="96">
        <v>4348592.3213362852</v>
      </c>
      <c r="AP35" s="96">
        <v>4352940.9136576299</v>
      </c>
      <c r="AQ35" s="96">
        <v>4335529.1500029992</v>
      </c>
      <c r="AR35" s="96">
        <v>4318187.0334029878</v>
      </c>
      <c r="AS35" s="96">
        <v>4300914.2852693759</v>
      </c>
      <c r="AT35" s="96">
        <v>4283710.6281282976</v>
      </c>
      <c r="AU35" s="96">
        <v>4266575.785615785</v>
      </c>
      <c r="AV35" s="96">
        <v>4249509.4824733222</v>
      </c>
      <c r="AW35" s="96">
        <v>4232511.4445434287</v>
      </c>
      <c r="AX35" s="96">
        <v>4215581.3987652548</v>
      </c>
      <c r="AY35" s="96">
        <v>4198719.0731701944</v>
      </c>
      <c r="AZ35" s="96">
        <v>4181924.1968775135</v>
      </c>
      <c r="BA35" s="96">
        <v>4148468.803302492</v>
      </c>
      <c r="BB35" s="96">
        <v>4115281.0528760711</v>
      </c>
      <c r="BC35" s="96">
        <v>4082358.8044530614</v>
      </c>
      <c r="BD35" s="96">
        <v>4049699.9340174361</v>
      </c>
      <c r="BE35" s="96">
        <v>4017302.3345452957</v>
      </c>
      <c r="BF35" s="96">
        <v>3985163.9158689319</v>
      </c>
      <c r="BG35" s="96">
        <v>3953282.6045419793</v>
      </c>
      <c r="BH35" s="96">
        <v>3921656.3437056425</v>
      </c>
      <c r="BI35" s="96">
        <v>3890283.0929559963</v>
      </c>
      <c r="BJ35" s="96">
        <v>3859160.8282123441</v>
      </c>
      <c r="BK35" s="96">
        <v>3843724.1848994954</v>
      </c>
      <c r="BL35" s="96">
        <v>3828349.288159898</v>
      </c>
      <c r="BM35" s="96">
        <v>3813035.8910072595</v>
      </c>
      <c r="BN35" s="96">
        <v>3797783.7474432313</v>
      </c>
      <c r="BO35" s="96">
        <v>3782592.6124534593</v>
      </c>
      <c r="BP35" s="96">
        <v>3767462.2420036462</v>
      </c>
      <c r="BQ35" s="96">
        <v>3752392.393035633</v>
      </c>
      <c r="BR35" s="96">
        <v>3737382.8234634912</v>
      </c>
      <c r="BS35" s="96">
        <v>3722433.2921696384</v>
      </c>
      <c r="BT35" s="96">
        <v>3707543.5590009573</v>
      </c>
      <c r="BU35" s="96">
        <v>3763156.7123859711</v>
      </c>
      <c r="BV35" s="96">
        <v>3819604.0630717603</v>
      </c>
      <c r="BW35" s="96">
        <v>3876898.1240178361</v>
      </c>
      <c r="BX35" s="96">
        <v>3935051.5958781028</v>
      </c>
      <c r="BY35" s="96">
        <v>3994077.3698162739</v>
      </c>
      <c r="BZ35" s="96">
        <v>4053988.5303635173</v>
      </c>
      <c r="CA35" s="96">
        <v>4114798.3583189696</v>
      </c>
      <c r="CB35" s="96">
        <v>4176520.3336937539</v>
      </c>
      <c r="CC35" s="96">
        <v>4239168.13869916</v>
      </c>
      <c r="CD35" s="96">
        <v>4302755.6607796438</v>
      </c>
      <c r="CE35" s="96">
        <v>4362994.2400305588</v>
      </c>
      <c r="CF35" s="96">
        <v>4424076.1593909869</v>
      </c>
      <c r="CG35" s="96">
        <v>4486013.2256224612</v>
      </c>
      <c r="CH35" s="96">
        <v>4548817.4107811758</v>
      </c>
      <c r="CI35" s="96">
        <v>4612500.8545321133</v>
      </c>
      <c r="CJ35" s="96">
        <v>4677075.8664955627</v>
      </c>
      <c r="CK35" s="96">
        <v>4742554.928626501</v>
      </c>
      <c r="CL35" s="96">
        <v>4808950.6976272725</v>
      </c>
      <c r="CM35" s="96">
        <v>4876276.0073940549</v>
      </c>
      <c r="CN35" s="96">
        <v>4944543.8714975687</v>
      </c>
      <c r="CO35" s="96">
        <v>5033545.661184526</v>
      </c>
      <c r="CP35" s="96">
        <v>5124149.4830858484</v>
      </c>
      <c r="CQ35" s="96">
        <v>5216384.173781395</v>
      </c>
      <c r="CR35" s="96">
        <v>5310279.0889094612</v>
      </c>
      <c r="CS35" s="96">
        <v>5405864.1125098318</v>
      </c>
      <c r="CT35" s="96">
        <v>5503169.6665350106</v>
      </c>
      <c r="CU35" s="96">
        <v>5602226.7205326427</v>
      </c>
      <c r="CV35" s="96">
        <v>5703066.8015022315</v>
      </c>
      <c r="CW35" s="96">
        <v>5805722.0039292723</v>
      </c>
      <c r="CX35" s="96">
        <v>5910225.0000000009</v>
      </c>
      <c r="CY35" s="96">
        <v>5978155</v>
      </c>
      <c r="CZ35" s="96">
        <v>6050759</v>
      </c>
      <c r="DA35" s="96">
        <v>6123118</v>
      </c>
      <c r="DB35" s="96">
        <v>6196977</v>
      </c>
      <c r="DC35" s="96">
        <v>6274471</v>
      </c>
      <c r="DD35" s="96">
        <v>6355035</v>
      </c>
      <c r="DE35" s="96">
        <v>6438178</v>
      </c>
      <c r="DF35" s="96">
        <v>6521555</v>
      </c>
      <c r="DG35" s="96">
        <v>6610402</v>
      </c>
      <c r="DH35" s="96">
        <v>6713695</v>
      </c>
      <c r="DI35" s="96">
        <v>6834936</v>
      </c>
      <c r="DJ35" s="96">
        <v>6969364</v>
      </c>
      <c r="DK35" s="96">
        <v>7109828</v>
      </c>
      <c r="DL35" s="96">
        <v>7255061</v>
      </c>
      <c r="DM35" s="96">
        <v>7406421</v>
      </c>
      <c r="DN35" s="96">
        <v>7562990</v>
      </c>
      <c r="DO35" s="96">
        <v>7724550</v>
      </c>
      <c r="DP35" s="96">
        <v>7892613</v>
      </c>
      <c r="DQ35" s="96">
        <v>8066951</v>
      </c>
      <c r="DR35" s="96">
        <v>8250505.9999999991</v>
      </c>
      <c r="DS35" s="96">
        <v>8456317</v>
      </c>
      <c r="DT35" s="96">
        <v>8692935</v>
      </c>
      <c r="DU35" s="96">
        <v>8954242</v>
      </c>
      <c r="DV35" s="96">
        <v>9236093</v>
      </c>
      <c r="DW35" s="96">
        <v>9540817</v>
      </c>
      <c r="DX35" s="96">
        <v>9867209</v>
      </c>
      <c r="DY35" s="96">
        <v>10224975</v>
      </c>
      <c r="DZ35" s="96">
        <v>10618250</v>
      </c>
      <c r="EA35" s="96">
        <v>11028809</v>
      </c>
      <c r="EB35" s="96">
        <v>11336221</v>
      </c>
      <c r="EC35" s="96">
        <v>11568127</v>
      </c>
      <c r="ED35" s="96">
        <v>11824370</v>
      </c>
      <c r="EE35" s="96">
        <v>12073822</v>
      </c>
      <c r="EF35" s="96">
        <v>12315954</v>
      </c>
      <c r="EG35" s="96">
        <v>12548949</v>
      </c>
      <c r="EH35" s="96">
        <v>12770578</v>
      </c>
      <c r="EI35" s="96">
        <v>12822574</v>
      </c>
      <c r="EJ35" s="96">
        <v>12800558</v>
      </c>
      <c r="EK35" s="96">
        <v>12906842</v>
      </c>
      <c r="EL35" s="96">
        <v>13094537</v>
      </c>
      <c r="EM35" s="96">
        <v>13352090</v>
      </c>
      <c r="EN35" s="96">
        <v>13613316</v>
      </c>
      <c r="EO35" s="96">
        <v>14051192</v>
      </c>
      <c r="EP35" s="96">
        <v>15033853</v>
      </c>
      <c r="EQ35" s="96">
        <v>15960530</v>
      </c>
      <c r="ER35" s="96">
        <v>16492480</v>
      </c>
      <c r="ES35" s="96">
        <v>16949982</v>
      </c>
      <c r="ET35" s="96">
        <v>17340464</v>
      </c>
      <c r="EU35" s="96">
        <v>17734506</v>
      </c>
      <c r="EV35" s="96">
        <v>18129653</v>
      </c>
      <c r="EW35" s="96">
        <v>18537729</v>
      </c>
      <c r="EX35" s="96">
        <v>18958338</v>
      </c>
      <c r="EY35" s="96">
        <v>19392475</v>
      </c>
      <c r="EZ35" s="96">
        <v>19840313</v>
      </c>
      <c r="FA35" s="96">
        <v>20304569</v>
      </c>
      <c r="FB35" s="96">
        <v>20787087</v>
      </c>
      <c r="FC35" s="96">
        <v>21287635</v>
      </c>
      <c r="FD35" s="96">
        <v>21819036</v>
      </c>
      <c r="FE35" s="96">
        <v>22391745</v>
      </c>
      <c r="FF35" s="96">
        <v>22999235</v>
      </c>
      <c r="FG35" s="96">
        <v>23649039</v>
      </c>
      <c r="FH35" s="96">
        <v>24337846</v>
      </c>
      <c r="FI35" s="96">
        <v>25051611</v>
      </c>
      <c r="FJ35" s="96">
        <v>25788475</v>
      </c>
      <c r="FK35" s="96">
        <v>26547572</v>
      </c>
      <c r="FL35" s="96">
        <v>27337105</v>
      </c>
      <c r="FM35" s="96">
        <v>28166393</v>
      </c>
      <c r="FN35" s="96">
        <v>29018644</v>
      </c>
      <c r="FO35" s="96">
        <v>29884380</v>
      </c>
      <c r="FP35" s="96">
        <v>30783688</v>
      </c>
      <c r="FQ35" s="96">
        <v>31707800</v>
      </c>
      <c r="FR35" s="96">
        <v>32656246</v>
      </c>
      <c r="FS35" s="96">
        <v>33635160</v>
      </c>
    </row>
    <row r="36" spans="1:175" x14ac:dyDescent="0.3">
      <c r="A36" s="15" t="s">
        <v>65</v>
      </c>
      <c r="B36" s="96">
        <v>2206085.2933079093</v>
      </c>
      <c r="C36" s="96">
        <v>2205012.3025221787</v>
      </c>
      <c r="D36" s="96">
        <v>2203939.8336152849</v>
      </c>
      <c r="E36" s="96">
        <v>2202867.8863333971</v>
      </c>
      <c r="F36" s="96">
        <v>2201796.4604228092</v>
      </c>
      <c r="G36" s="96">
        <v>2200725.555629937</v>
      </c>
      <c r="H36" s="96">
        <v>2199655.1717013214</v>
      </c>
      <c r="I36" s="96">
        <v>2198585.308383625</v>
      </c>
      <c r="J36" s="96">
        <v>2197515.9654236338</v>
      </c>
      <c r="K36" s="96">
        <v>2196447.1425682586</v>
      </c>
      <c r="L36" s="96">
        <v>2195378.8395645288</v>
      </c>
      <c r="M36" s="96">
        <v>2193183.4607249638</v>
      </c>
      <c r="N36" s="96">
        <v>2190990.2772642388</v>
      </c>
      <c r="O36" s="96">
        <v>2188799.2869869745</v>
      </c>
      <c r="P36" s="96">
        <v>2186610.4876999869</v>
      </c>
      <c r="Q36" s="96">
        <v>2184423.8772122869</v>
      </c>
      <c r="R36" s="96">
        <v>2182239.4533350742</v>
      </c>
      <c r="S36" s="96">
        <v>2180057.2138817389</v>
      </c>
      <c r="T36" s="96">
        <v>2177877.156667857</v>
      </c>
      <c r="U36" s="96">
        <v>2175699.2795111891</v>
      </c>
      <c r="V36" s="96">
        <v>2173523.5802316777</v>
      </c>
      <c r="W36" s="96">
        <v>2170233.145770994</v>
      </c>
      <c r="X36" s="96">
        <v>2166947.6926038363</v>
      </c>
      <c r="Y36" s="96">
        <v>2163667.2131891693</v>
      </c>
      <c r="Z36" s="96">
        <v>2160391.6999973729</v>
      </c>
      <c r="AA36" s="96">
        <v>2157121.1455102256</v>
      </c>
      <c r="AB36" s="96">
        <v>2153855.5422208882</v>
      </c>
      <c r="AC36" s="96">
        <v>2150594.8826338854</v>
      </c>
      <c r="AD36" s="96">
        <v>2147339.1592650898</v>
      </c>
      <c r="AE36" s="96">
        <v>2144088.3646417027</v>
      </c>
      <c r="AF36" s="96">
        <v>2140842.4913022388</v>
      </c>
      <c r="AG36" s="96">
        <v>2144029.4087583995</v>
      </c>
      <c r="AH36" s="96">
        <v>2147221.0703481957</v>
      </c>
      <c r="AI36" s="96">
        <v>2150417.4831338776</v>
      </c>
      <c r="AJ36" s="96">
        <v>2153618.6541882055</v>
      </c>
      <c r="AK36" s="96">
        <v>2156824.5905944705</v>
      </c>
      <c r="AL36" s="96">
        <v>2160035.2994465083</v>
      </c>
      <c r="AM36" s="96">
        <v>2163250.7878487129</v>
      </c>
      <c r="AN36" s="96">
        <v>2166471.0629160558</v>
      </c>
      <c r="AO36" s="96">
        <v>2169696.1317740986</v>
      </c>
      <c r="AP36" s="96">
        <v>2172926.0015590116</v>
      </c>
      <c r="AQ36" s="96">
        <v>2164234.2975527751</v>
      </c>
      <c r="AR36" s="96">
        <v>2155577.3603625633</v>
      </c>
      <c r="AS36" s="96">
        <v>2146955.0509211128</v>
      </c>
      <c r="AT36" s="96">
        <v>2138367.2307174276</v>
      </c>
      <c r="AU36" s="96">
        <v>2129813.7617945573</v>
      </c>
      <c r="AV36" s="96">
        <v>2121294.5067473785</v>
      </c>
      <c r="AW36" s="96">
        <v>2112809.3287203889</v>
      </c>
      <c r="AX36" s="96">
        <v>2104358.0914055067</v>
      </c>
      <c r="AY36" s="96">
        <v>2095940.6590398841</v>
      </c>
      <c r="AZ36" s="96">
        <v>2087556.8964037232</v>
      </c>
      <c r="BA36" s="96">
        <v>2070856.4412324938</v>
      </c>
      <c r="BB36" s="96">
        <v>2054289.5897026341</v>
      </c>
      <c r="BC36" s="96">
        <v>2037855.2729850137</v>
      </c>
      <c r="BD36" s="96">
        <v>2021552.4308011341</v>
      </c>
      <c r="BE36" s="96">
        <v>2005380.0113547251</v>
      </c>
      <c r="BF36" s="96">
        <v>1989336.9712638876</v>
      </c>
      <c r="BG36" s="96">
        <v>1973422.2754937769</v>
      </c>
      <c r="BH36" s="96">
        <v>1957634.8972898272</v>
      </c>
      <c r="BI36" s="96">
        <v>1941973.8181115091</v>
      </c>
      <c r="BJ36" s="96">
        <v>1926438.0275666192</v>
      </c>
      <c r="BK36" s="96">
        <v>1918732.2754563529</v>
      </c>
      <c r="BL36" s="96">
        <v>1911057.3463545274</v>
      </c>
      <c r="BM36" s="96">
        <v>1903413.1169691093</v>
      </c>
      <c r="BN36" s="96">
        <v>1895799.4645012328</v>
      </c>
      <c r="BO36" s="96">
        <v>1888216.266643228</v>
      </c>
      <c r="BP36" s="96">
        <v>1880663.401576655</v>
      </c>
      <c r="BQ36" s="96">
        <v>1873140.7479703485</v>
      </c>
      <c r="BR36" s="96">
        <v>1865648.1849784672</v>
      </c>
      <c r="BS36" s="96">
        <v>1858185.5922385533</v>
      </c>
      <c r="BT36" s="96">
        <v>1850752.8498696017</v>
      </c>
      <c r="BU36" s="96">
        <v>1878514.142617645</v>
      </c>
      <c r="BV36" s="96">
        <v>1906691.854756909</v>
      </c>
      <c r="BW36" s="96">
        <v>1935292.2325782618</v>
      </c>
      <c r="BX36" s="96">
        <v>1964321.6160669352</v>
      </c>
      <c r="BY36" s="96">
        <v>1993786.4403079385</v>
      </c>
      <c r="BZ36" s="96">
        <v>2023693.2369125569</v>
      </c>
      <c r="CA36" s="96">
        <v>2054048.6354662448</v>
      </c>
      <c r="CB36" s="96">
        <v>2084859.3649982377</v>
      </c>
      <c r="CC36" s="96">
        <v>2116132.2554732105</v>
      </c>
      <c r="CD36" s="96">
        <v>2147874.2393053076</v>
      </c>
      <c r="CE36" s="96">
        <v>2177944.4786555823</v>
      </c>
      <c r="CF36" s="96">
        <v>2208435.7013567602</v>
      </c>
      <c r="CG36" s="96">
        <v>2239353.8011757554</v>
      </c>
      <c r="CH36" s="96">
        <v>2270704.754392216</v>
      </c>
      <c r="CI36" s="96">
        <v>2302494.620953707</v>
      </c>
      <c r="CJ36" s="96">
        <v>2334729.5456470591</v>
      </c>
      <c r="CK36" s="96">
        <v>2367415.7592861182</v>
      </c>
      <c r="CL36" s="96">
        <v>2400559.5799161242</v>
      </c>
      <c r="CM36" s="96">
        <v>2434167.4140349501</v>
      </c>
      <c r="CN36" s="96">
        <v>2468245.757831437</v>
      </c>
      <c r="CO36" s="96">
        <v>2512674.181472403</v>
      </c>
      <c r="CP36" s="96">
        <v>2557902.3167389063</v>
      </c>
      <c r="CQ36" s="96">
        <v>2603944.558440207</v>
      </c>
      <c r="CR36" s="96">
        <v>2650815.5604921305</v>
      </c>
      <c r="CS36" s="96">
        <v>2698530.240580989</v>
      </c>
      <c r="CT36" s="96">
        <v>2747103.7849114472</v>
      </c>
      <c r="CU36" s="96">
        <v>2796551.6530398526</v>
      </c>
      <c r="CV36" s="96">
        <v>2846889.5827945699</v>
      </c>
      <c r="CW36" s="96">
        <v>2898133.5952848727</v>
      </c>
      <c r="CX36" s="96">
        <v>2950300.0000000005</v>
      </c>
      <c r="CY36" s="96">
        <v>3002885</v>
      </c>
      <c r="CZ36" s="96">
        <v>3059378</v>
      </c>
      <c r="DA36" s="96">
        <v>3119235</v>
      </c>
      <c r="DB36" s="96">
        <v>3181529</v>
      </c>
      <c r="DC36" s="96">
        <v>3246543</v>
      </c>
      <c r="DD36" s="96">
        <v>3315298</v>
      </c>
      <c r="DE36" s="96">
        <v>3387738</v>
      </c>
      <c r="DF36" s="96">
        <v>3463947</v>
      </c>
      <c r="DG36" s="96">
        <v>3544159</v>
      </c>
      <c r="DH36" s="96">
        <v>3628134</v>
      </c>
      <c r="DI36" s="96">
        <v>3715534</v>
      </c>
      <c r="DJ36" s="96">
        <v>3806307</v>
      </c>
      <c r="DK36" s="96">
        <v>3900506</v>
      </c>
      <c r="DL36" s="96">
        <v>3997305</v>
      </c>
      <c r="DM36" s="96">
        <v>4096157</v>
      </c>
      <c r="DN36" s="96">
        <v>4197926</v>
      </c>
      <c r="DO36" s="96">
        <v>4303012</v>
      </c>
      <c r="DP36" s="96">
        <v>4411054</v>
      </c>
      <c r="DQ36" s="96">
        <v>4521184</v>
      </c>
      <c r="DR36" s="96">
        <v>4633944</v>
      </c>
      <c r="DS36" s="96">
        <v>4751434</v>
      </c>
      <c r="DT36" s="96">
        <v>4874475</v>
      </c>
      <c r="DU36" s="96">
        <v>5003938</v>
      </c>
      <c r="DV36" s="96">
        <v>5141337</v>
      </c>
      <c r="DW36" s="96">
        <v>5287367</v>
      </c>
      <c r="DX36" s="96">
        <v>5443384</v>
      </c>
      <c r="DY36" s="96">
        <v>5614983</v>
      </c>
      <c r="DZ36" s="96">
        <v>5810132</v>
      </c>
      <c r="EA36" s="96">
        <v>6028749</v>
      </c>
      <c r="EB36" s="96">
        <v>6265529</v>
      </c>
      <c r="EC36" s="96">
        <v>6516454</v>
      </c>
      <c r="ED36" s="96">
        <v>6778879</v>
      </c>
      <c r="EE36" s="96">
        <v>7051709</v>
      </c>
      <c r="EF36" s="96">
        <v>7332810</v>
      </c>
      <c r="EG36" s="96">
        <v>7620508</v>
      </c>
      <c r="EH36" s="96">
        <v>7906480</v>
      </c>
      <c r="EI36" s="96">
        <v>8293174.0000000009</v>
      </c>
      <c r="EJ36" s="96">
        <v>8753262</v>
      </c>
      <c r="EK36" s="96">
        <v>9176220</v>
      </c>
      <c r="EL36" s="96">
        <v>9545852</v>
      </c>
      <c r="EM36" s="96">
        <v>9844227</v>
      </c>
      <c r="EN36" s="96">
        <v>10135079</v>
      </c>
      <c r="EO36" s="96">
        <v>10284024</v>
      </c>
      <c r="EP36" s="96">
        <v>10164894</v>
      </c>
      <c r="EQ36" s="96">
        <v>10150117</v>
      </c>
      <c r="ER36" s="96">
        <v>10352228</v>
      </c>
      <c r="ES36" s="96">
        <v>10562035</v>
      </c>
      <c r="ET36" s="96">
        <v>10792876</v>
      </c>
      <c r="EU36" s="96">
        <v>11047804</v>
      </c>
      <c r="EV36" s="96">
        <v>11315942</v>
      </c>
      <c r="EW36" s="96">
        <v>11593058</v>
      </c>
      <c r="EX36" s="96">
        <v>11880440</v>
      </c>
      <c r="EY36" s="96">
        <v>12181574</v>
      </c>
      <c r="EZ36" s="96">
        <v>12500737</v>
      </c>
      <c r="FA36" s="96">
        <v>12840031</v>
      </c>
      <c r="FB36" s="96">
        <v>13198701</v>
      </c>
      <c r="FC36" s="96">
        <v>13576343</v>
      </c>
      <c r="FD36" s="96">
        <v>13976417</v>
      </c>
      <c r="FE36" s="96">
        <v>14395788</v>
      </c>
      <c r="FF36" s="96">
        <v>14826463</v>
      </c>
      <c r="FG36" s="96">
        <v>15265022</v>
      </c>
      <c r="FH36" s="96">
        <v>15709577</v>
      </c>
      <c r="FI36" s="96">
        <v>16161816</v>
      </c>
      <c r="FJ36" s="96">
        <v>16621538</v>
      </c>
      <c r="FK36" s="96">
        <v>17085587</v>
      </c>
      <c r="FL36" s="96">
        <v>17557739</v>
      </c>
      <c r="FM36" s="96">
        <v>18039715</v>
      </c>
      <c r="FN36" s="96">
        <v>18528081</v>
      </c>
      <c r="FO36" s="96">
        <v>19025752</v>
      </c>
      <c r="FP36" s="96">
        <v>19533888</v>
      </c>
      <c r="FQ36" s="96">
        <v>20047258</v>
      </c>
      <c r="FR36" s="96">
        <v>20568728</v>
      </c>
      <c r="FS36" s="96">
        <v>21104482</v>
      </c>
    </row>
    <row r="37" spans="1:175" x14ac:dyDescent="0.3">
      <c r="A37" s="15" t="s">
        <v>69</v>
      </c>
      <c r="B37" s="96">
        <v>1532683.1869671613</v>
      </c>
      <c r="C37" s="96">
        <v>1534183.3680124138</v>
      </c>
      <c r="D37" s="96">
        <v>1535685.0174258116</v>
      </c>
      <c r="E37" s="96">
        <v>1537188.1366445846</v>
      </c>
      <c r="F37" s="96">
        <v>1538692.7271073696</v>
      </c>
      <c r="G37" s="96">
        <v>1540198.7902542106</v>
      </c>
      <c r="H37" s="96">
        <v>1541706.3275265626</v>
      </c>
      <c r="I37" s="96">
        <v>1543215.3403672909</v>
      </c>
      <c r="J37" s="96">
        <v>1544725.8302206723</v>
      </c>
      <c r="K37" s="96">
        <v>1546237.7985323982</v>
      </c>
      <c r="L37" s="96">
        <v>1547751.2467495727</v>
      </c>
      <c r="M37" s="96">
        <v>1548851.3390840869</v>
      </c>
      <c r="N37" s="96">
        <v>1549952.213329226</v>
      </c>
      <c r="O37" s="96">
        <v>1551053.8700407471</v>
      </c>
      <c r="P37" s="96">
        <v>1552156.3097748025</v>
      </c>
      <c r="Q37" s="96">
        <v>1553259.5330879395</v>
      </c>
      <c r="R37" s="96">
        <v>1554363.5405371014</v>
      </c>
      <c r="S37" s="96">
        <v>1555468.332679627</v>
      </c>
      <c r="T37" s="96">
        <v>1556573.9100732515</v>
      </c>
      <c r="U37" s="96">
        <v>1557680.2732761065</v>
      </c>
      <c r="V37" s="96">
        <v>1558787.422846718</v>
      </c>
      <c r="W37" s="96">
        <v>1560544.220924515</v>
      </c>
      <c r="X37" s="96">
        <v>1562302.9989640703</v>
      </c>
      <c r="Y37" s="96">
        <v>1564063.759196857</v>
      </c>
      <c r="Z37" s="96">
        <v>1565826.5038568636</v>
      </c>
      <c r="AA37" s="96">
        <v>1567591.2351805975</v>
      </c>
      <c r="AB37" s="96">
        <v>1569357.9554070842</v>
      </c>
      <c r="AC37" s="96">
        <v>1571126.666777875</v>
      </c>
      <c r="AD37" s="96">
        <v>1572897.3715370463</v>
      </c>
      <c r="AE37" s="96">
        <v>1574670.0719312041</v>
      </c>
      <c r="AF37" s="96">
        <v>1576444.7702094861</v>
      </c>
      <c r="AG37" s="96">
        <v>1581324.7282981884</v>
      </c>
      <c r="AH37" s="96">
        <v>1586219.7925240656</v>
      </c>
      <c r="AI37" s="96">
        <v>1591130.0096488681</v>
      </c>
      <c r="AJ37" s="96">
        <v>1596055.4265790987</v>
      </c>
      <c r="AK37" s="96">
        <v>1600996.0903664618</v>
      </c>
      <c r="AL37" s="96">
        <v>1605952.0482083126</v>
      </c>
      <c r="AM37" s="96">
        <v>1610923.3474481085</v>
      </c>
      <c r="AN37" s="96">
        <v>1615910.0355758595</v>
      </c>
      <c r="AO37" s="96">
        <v>1620912.1602285844</v>
      </c>
      <c r="AP37" s="96">
        <v>1625929.7691907599</v>
      </c>
      <c r="AQ37" s="96">
        <v>1624303.8394215691</v>
      </c>
      <c r="AR37" s="96">
        <v>1622679.5355821473</v>
      </c>
      <c r="AS37" s="96">
        <v>1621056.8560465649</v>
      </c>
      <c r="AT37" s="96">
        <v>1619435.7991905182</v>
      </c>
      <c r="AU37" s="96">
        <v>1617816.3633913277</v>
      </c>
      <c r="AV37" s="96">
        <v>1616198.547027936</v>
      </c>
      <c r="AW37" s="96">
        <v>1614582.348480908</v>
      </c>
      <c r="AX37" s="96">
        <v>1612967.7661324269</v>
      </c>
      <c r="AY37" s="96">
        <v>1611354.7983662945</v>
      </c>
      <c r="AZ37" s="96">
        <v>1609743.4435679291</v>
      </c>
      <c r="BA37" s="96">
        <v>1600084.9829065222</v>
      </c>
      <c r="BB37" s="96">
        <v>1590484.4730090834</v>
      </c>
      <c r="BC37" s="96">
        <v>1580941.5661710298</v>
      </c>
      <c r="BD37" s="96">
        <v>1571455.916774004</v>
      </c>
      <c r="BE37" s="96">
        <v>1562027.1812733605</v>
      </c>
      <c r="BF37" s="96">
        <v>1552655.0181857208</v>
      </c>
      <c r="BG37" s="96">
        <v>1543339.0880766073</v>
      </c>
      <c r="BH37" s="96">
        <v>1534079.0535481481</v>
      </c>
      <c r="BI37" s="96">
        <v>1524874.5792268598</v>
      </c>
      <c r="BJ37" s="96">
        <v>1515725.3317514998</v>
      </c>
      <c r="BK37" s="96">
        <v>1509662.4304244935</v>
      </c>
      <c r="BL37" s="96">
        <v>1503623.7807027951</v>
      </c>
      <c r="BM37" s="96">
        <v>1497609.2855799836</v>
      </c>
      <c r="BN37" s="96">
        <v>1491618.8484376632</v>
      </c>
      <c r="BO37" s="96">
        <v>1485652.3730439125</v>
      </c>
      <c r="BP37" s="96">
        <v>1479709.7635517363</v>
      </c>
      <c r="BQ37" s="96">
        <v>1473790.9244975292</v>
      </c>
      <c r="BR37" s="96">
        <v>1467895.7607995386</v>
      </c>
      <c r="BS37" s="96">
        <v>1462024.1777563402</v>
      </c>
      <c r="BT37" s="96">
        <v>1456176.0810453154</v>
      </c>
      <c r="BU37" s="96">
        <v>1478018.7222609948</v>
      </c>
      <c r="BV37" s="96">
        <v>1500189.0030949097</v>
      </c>
      <c r="BW37" s="96">
        <v>1522691.8381413331</v>
      </c>
      <c r="BX37" s="96">
        <v>1545532.2157134528</v>
      </c>
      <c r="BY37" s="96">
        <v>1568715.1989491545</v>
      </c>
      <c r="BZ37" s="96">
        <v>1592245.9269333915</v>
      </c>
      <c r="CA37" s="96">
        <v>1616129.6158373922</v>
      </c>
      <c r="CB37" s="96">
        <v>1640371.5600749529</v>
      </c>
      <c r="CC37" s="96">
        <v>1664977.1334760769</v>
      </c>
      <c r="CD37" s="96">
        <v>1689951.7904782197</v>
      </c>
      <c r="CE37" s="96">
        <v>1713611.115544915</v>
      </c>
      <c r="CF37" s="96">
        <v>1737601.6711625438</v>
      </c>
      <c r="CG37" s="96">
        <v>1761928.0945588197</v>
      </c>
      <c r="CH37" s="96">
        <v>1786595.0878826433</v>
      </c>
      <c r="CI37" s="96">
        <v>1811607.4191130004</v>
      </c>
      <c r="CJ37" s="96">
        <v>1836969.9229805823</v>
      </c>
      <c r="CK37" s="96">
        <v>1862687.5019023109</v>
      </c>
      <c r="CL37" s="96">
        <v>1888765.1269289434</v>
      </c>
      <c r="CM37" s="96">
        <v>1915207.8387059488</v>
      </c>
      <c r="CN37" s="96">
        <v>1942020.7484478299</v>
      </c>
      <c r="CO37" s="96">
        <v>1976977.1219198904</v>
      </c>
      <c r="CP37" s="96">
        <v>2012562.7101144481</v>
      </c>
      <c r="CQ37" s="96">
        <v>2048788.8388965079</v>
      </c>
      <c r="CR37" s="96">
        <v>2085667.0379966446</v>
      </c>
      <c r="CS37" s="96">
        <v>2123209.0446805838</v>
      </c>
      <c r="CT37" s="96">
        <v>2161426.807484834</v>
      </c>
      <c r="CU37" s="96">
        <v>2200332.4900195603</v>
      </c>
      <c r="CV37" s="96">
        <v>2239938.4748399118</v>
      </c>
      <c r="CW37" s="96">
        <v>2280257.3673870298</v>
      </c>
      <c r="CX37" s="96">
        <v>2321301.9999999958</v>
      </c>
      <c r="CY37" s="96">
        <v>2393302</v>
      </c>
      <c r="CZ37" s="96">
        <v>2467251</v>
      </c>
      <c r="DA37" s="96">
        <v>2543539</v>
      </c>
      <c r="DB37" s="96">
        <v>2622277</v>
      </c>
      <c r="DC37" s="96">
        <v>2703543</v>
      </c>
      <c r="DD37" s="96">
        <v>2787410</v>
      </c>
      <c r="DE37" s="96">
        <v>2874068</v>
      </c>
      <c r="DF37" s="96">
        <v>2963867</v>
      </c>
      <c r="DG37" s="96">
        <v>3057054</v>
      </c>
      <c r="DH37" s="96">
        <v>3153729</v>
      </c>
      <c r="DI37" s="96">
        <v>3254086</v>
      </c>
      <c r="DJ37" s="96">
        <v>3358099</v>
      </c>
      <c r="DK37" s="96">
        <v>3465907</v>
      </c>
      <c r="DL37" s="96">
        <v>3577017</v>
      </c>
      <c r="DM37" s="96">
        <v>3692086</v>
      </c>
      <c r="DN37" s="96">
        <v>3812003</v>
      </c>
      <c r="DO37" s="96">
        <v>3936343</v>
      </c>
      <c r="DP37" s="96">
        <v>4065593</v>
      </c>
      <c r="DQ37" s="96">
        <v>4197116</v>
      </c>
      <c r="DR37" s="96">
        <v>4321718</v>
      </c>
      <c r="DS37" s="96">
        <v>4442525</v>
      </c>
      <c r="DT37" s="96">
        <v>4569309</v>
      </c>
      <c r="DU37" s="96">
        <v>4702693</v>
      </c>
      <c r="DV37" s="96">
        <v>4842746</v>
      </c>
      <c r="DW37" s="96">
        <v>4990086</v>
      </c>
      <c r="DX37" s="96">
        <v>5143842</v>
      </c>
      <c r="DY37" s="96">
        <v>5302480</v>
      </c>
      <c r="DZ37" s="96">
        <v>5465374</v>
      </c>
      <c r="EA37" s="96">
        <v>5631728</v>
      </c>
      <c r="EB37" s="96">
        <v>5802833</v>
      </c>
      <c r="EC37" s="96">
        <v>5983289</v>
      </c>
      <c r="ED37" s="96">
        <v>6178637</v>
      </c>
      <c r="EE37" s="96">
        <v>6381038</v>
      </c>
      <c r="EF37" s="96">
        <v>6580490</v>
      </c>
      <c r="EG37" s="96">
        <v>6780953</v>
      </c>
      <c r="EH37" s="96">
        <v>6986471</v>
      </c>
      <c r="EI37" s="96">
        <v>7191282</v>
      </c>
      <c r="EJ37" s="96">
        <v>7391440</v>
      </c>
      <c r="EK37" s="96">
        <v>7589216</v>
      </c>
      <c r="EL37" s="96">
        <v>7786169</v>
      </c>
      <c r="EM37" s="96">
        <v>7981650</v>
      </c>
      <c r="EN37" s="96">
        <v>8176680</v>
      </c>
      <c r="EO37" s="96">
        <v>8373921</v>
      </c>
      <c r="EP37" s="96">
        <v>8576269</v>
      </c>
      <c r="EQ37" s="96">
        <v>8785763</v>
      </c>
      <c r="ER37" s="96">
        <v>9004053</v>
      </c>
      <c r="ES37" s="96">
        <v>9237063</v>
      </c>
      <c r="ET37" s="96">
        <v>9482408</v>
      </c>
      <c r="EU37" s="96">
        <v>9740005</v>
      </c>
      <c r="EV37" s="96">
        <v>10017631</v>
      </c>
      <c r="EW37" s="96">
        <v>10325185</v>
      </c>
      <c r="EX37" s="96">
        <v>10647949</v>
      </c>
      <c r="EY37" s="96">
        <v>10983595</v>
      </c>
      <c r="EZ37" s="96">
        <v>11338198</v>
      </c>
      <c r="FA37" s="96">
        <v>11718819</v>
      </c>
      <c r="FB37" s="96">
        <v>12129553</v>
      </c>
      <c r="FC37" s="96">
        <v>12565085</v>
      </c>
      <c r="FD37" s="96">
        <v>13021324</v>
      </c>
      <c r="FE37" s="96">
        <v>13490389</v>
      </c>
      <c r="FF37" s="96">
        <v>13965594</v>
      </c>
      <c r="FG37" s="96">
        <v>14437796</v>
      </c>
      <c r="FH37" s="96">
        <v>14913629</v>
      </c>
      <c r="FI37" s="96">
        <v>15398997</v>
      </c>
      <c r="FJ37" s="96">
        <v>15895315</v>
      </c>
      <c r="FK37" s="96">
        <v>16399089</v>
      </c>
      <c r="FL37" s="96">
        <v>16914423</v>
      </c>
      <c r="FM37" s="96">
        <v>17441320</v>
      </c>
      <c r="FN37" s="96">
        <v>17973569</v>
      </c>
      <c r="FO37" s="96">
        <v>18513839</v>
      </c>
      <c r="FP37" s="96">
        <v>19059395</v>
      </c>
      <c r="FQ37" s="96">
        <v>19603607</v>
      </c>
      <c r="FR37" s="96">
        <v>20152938</v>
      </c>
      <c r="FS37" s="96">
        <v>20723965</v>
      </c>
    </row>
    <row r="38" spans="1:175" x14ac:dyDescent="0.3">
      <c r="A38" s="15" t="s">
        <v>72</v>
      </c>
      <c r="B38" s="96">
        <v>2458455.466783959</v>
      </c>
      <c r="C38" s="96">
        <v>2465830.8331843107</v>
      </c>
      <c r="D38" s="96">
        <v>2473228.3256838634</v>
      </c>
      <c r="E38" s="96">
        <v>2480648.0106609147</v>
      </c>
      <c r="F38" s="96">
        <v>2488089.9546928974</v>
      </c>
      <c r="G38" s="96">
        <v>2495554.2245569751</v>
      </c>
      <c r="H38" s="96">
        <v>2503040.8872306459</v>
      </c>
      <c r="I38" s="96">
        <v>2510550.0098923375</v>
      </c>
      <c r="J38" s="96">
        <v>2518081.659922014</v>
      </c>
      <c r="K38" s="96">
        <v>2525635.9049017797</v>
      </c>
      <c r="L38" s="96">
        <v>2533212.8126164847</v>
      </c>
      <c r="M38" s="96">
        <v>2540812.4510543337</v>
      </c>
      <c r="N38" s="96">
        <v>2548434.8884074967</v>
      </c>
      <c r="O38" s="96">
        <v>2556080.1930727186</v>
      </c>
      <c r="P38" s="96">
        <v>2563748.4336519367</v>
      </c>
      <c r="Q38" s="96">
        <v>2571439.6789528918</v>
      </c>
      <c r="R38" s="96">
        <v>2579153.9979897505</v>
      </c>
      <c r="S38" s="96">
        <v>2586891.459983719</v>
      </c>
      <c r="T38" s="96">
        <v>2594652.1343636699</v>
      </c>
      <c r="U38" s="96">
        <v>2602436.0907667605</v>
      </c>
      <c r="V38" s="96">
        <v>2610243.3990390622</v>
      </c>
      <c r="W38" s="96">
        <v>2620684.3726352188</v>
      </c>
      <c r="X38" s="96">
        <v>2631167.1101257596</v>
      </c>
      <c r="Y38" s="96">
        <v>2641691.7785662627</v>
      </c>
      <c r="Z38" s="96">
        <v>2652258.5456805276</v>
      </c>
      <c r="AA38" s="96">
        <v>2662867.5798632498</v>
      </c>
      <c r="AB38" s="96">
        <v>2673519.0501827025</v>
      </c>
      <c r="AC38" s="96">
        <v>2684213.126383434</v>
      </c>
      <c r="AD38" s="96">
        <v>2694949.9788889675</v>
      </c>
      <c r="AE38" s="96">
        <v>2705729.7788045234</v>
      </c>
      <c r="AF38" s="96">
        <v>2716552.6979197417</v>
      </c>
      <c r="AG38" s="96">
        <v>2727418.9087114204</v>
      </c>
      <c r="AH38" s="96">
        <v>2738328.584346266</v>
      </c>
      <c r="AI38" s="96">
        <v>2749281.8986836514</v>
      </c>
      <c r="AJ38" s="96">
        <v>2760279.0262783859</v>
      </c>
      <c r="AK38" s="96">
        <v>2771320.1423834995</v>
      </c>
      <c r="AL38" s="96">
        <v>2782405.4229530334</v>
      </c>
      <c r="AM38" s="96">
        <v>2793535.0446448461</v>
      </c>
      <c r="AN38" s="96">
        <v>2804709.1848234255</v>
      </c>
      <c r="AO38" s="96">
        <v>2815928.0215627188</v>
      </c>
      <c r="AP38" s="96">
        <v>2827191.7336489703</v>
      </c>
      <c r="AQ38" s="96">
        <v>2807401.3915134277</v>
      </c>
      <c r="AR38" s="96">
        <v>2787749.5817728336</v>
      </c>
      <c r="AS38" s="96">
        <v>2768235.3347004238</v>
      </c>
      <c r="AT38" s="96">
        <v>2748857.6873575207</v>
      </c>
      <c r="AU38" s="96">
        <v>2729615.6835460179</v>
      </c>
      <c r="AV38" s="96">
        <v>2710508.3737611957</v>
      </c>
      <c r="AW38" s="96">
        <v>2691534.8151448672</v>
      </c>
      <c r="AX38" s="96">
        <v>2672694.0714388532</v>
      </c>
      <c r="AY38" s="96">
        <v>2653985.2129387814</v>
      </c>
      <c r="AZ38" s="96">
        <v>2635407.3164482089</v>
      </c>
      <c r="BA38" s="96">
        <v>2624865.6871824157</v>
      </c>
      <c r="BB38" s="96">
        <v>2614366.2244336861</v>
      </c>
      <c r="BC38" s="96">
        <v>2603908.7595359515</v>
      </c>
      <c r="BD38" s="96">
        <v>2593493.1244978076</v>
      </c>
      <c r="BE38" s="96">
        <v>2583119.1519998168</v>
      </c>
      <c r="BF38" s="96">
        <v>2572786.675391817</v>
      </c>
      <c r="BG38" s="96">
        <v>2562495.5286902501</v>
      </c>
      <c r="BH38" s="96">
        <v>2552245.546575489</v>
      </c>
      <c r="BI38" s="96">
        <v>2542036.5643891869</v>
      </c>
      <c r="BJ38" s="96">
        <v>2531868.4181316276</v>
      </c>
      <c r="BK38" s="96">
        <v>2526804.6812953646</v>
      </c>
      <c r="BL38" s="96">
        <v>2521751.071932774</v>
      </c>
      <c r="BM38" s="96">
        <v>2516707.5697889091</v>
      </c>
      <c r="BN38" s="96">
        <v>2511674.1546493312</v>
      </c>
      <c r="BO38" s="96">
        <v>2506650.8063400332</v>
      </c>
      <c r="BP38" s="96">
        <v>2501637.5047273533</v>
      </c>
      <c r="BQ38" s="96">
        <v>2496634.2297178991</v>
      </c>
      <c r="BR38" s="96">
        <v>2491640.9612584631</v>
      </c>
      <c r="BS38" s="96">
        <v>2486657.6793359467</v>
      </c>
      <c r="BT38" s="96">
        <v>2481684.3639772767</v>
      </c>
      <c r="BU38" s="96">
        <v>2518909.6294369358</v>
      </c>
      <c r="BV38" s="96">
        <v>2556693.2738784892</v>
      </c>
      <c r="BW38" s="96">
        <v>2595043.6729866662</v>
      </c>
      <c r="BX38" s="96">
        <v>2633969.3280814658</v>
      </c>
      <c r="BY38" s="96">
        <v>2673478.8680026876</v>
      </c>
      <c r="BZ38" s="96">
        <v>2713581.051022727</v>
      </c>
      <c r="CA38" s="96">
        <v>2754284.7667880678</v>
      </c>
      <c r="CB38" s="96">
        <v>2795599.0382898888</v>
      </c>
      <c r="CC38" s="96">
        <v>2837533.0238642367</v>
      </c>
      <c r="CD38" s="96">
        <v>2880096.0192221976</v>
      </c>
      <c r="CE38" s="96">
        <v>2920417.3634913089</v>
      </c>
      <c r="CF38" s="96">
        <v>2961303.2065801872</v>
      </c>
      <c r="CG38" s="96">
        <v>3002761.4514723099</v>
      </c>
      <c r="CH38" s="96">
        <v>3044800.1117929225</v>
      </c>
      <c r="CI38" s="96">
        <v>3087427.3133580238</v>
      </c>
      <c r="CJ38" s="96">
        <v>3130651.2957450361</v>
      </c>
      <c r="CK38" s="96">
        <v>3174480.4138854672</v>
      </c>
      <c r="CL38" s="96">
        <v>3218923.139679864</v>
      </c>
      <c r="CM38" s="96">
        <v>3263988.0636353823</v>
      </c>
      <c r="CN38" s="96">
        <v>3309683.8965262757</v>
      </c>
      <c r="CO38" s="96">
        <v>3369258.2066637492</v>
      </c>
      <c r="CP38" s="96">
        <v>3429904.8543836977</v>
      </c>
      <c r="CQ38" s="96">
        <v>3491643.1417626049</v>
      </c>
      <c r="CR38" s="96">
        <v>3554492.7183143324</v>
      </c>
      <c r="CS38" s="96">
        <v>3618473.587243991</v>
      </c>
      <c r="CT38" s="96">
        <v>3683606.1118143839</v>
      </c>
      <c r="CU38" s="96">
        <v>3749911.021827044</v>
      </c>
      <c r="CV38" s="96">
        <v>3817409.4202199318</v>
      </c>
      <c r="CW38" s="96">
        <v>3886122.7897838908</v>
      </c>
      <c r="CX38" s="96">
        <v>3956073.0000000023</v>
      </c>
      <c r="CY38" s="96">
        <v>4057200</v>
      </c>
      <c r="CZ38" s="96">
        <v>4160835</v>
      </c>
      <c r="DA38" s="96">
        <v>4267535</v>
      </c>
      <c r="DB38" s="96">
        <v>4377319</v>
      </c>
      <c r="DC38" s="96">
        <v>4490113</v>
      </c>
      <c r="DD38" s="96">
        <v>4606422</v>
      </c>
      <c r="DE38" s="96">
        <v>4726636</v>
      </c>
      <c r="DF38" s="96">
        <v>4850846</v>
      </c>
      <c r="DG38" s="96">
        <v>4979094</v>
      </c>
      <c r="DH38" s="96">
        <v>5111029</v>
      </c>
      <c r="DI38" s="96">
        <v>5246158</v>
      </c>
      <c r="DJ38" s="96">
        <v>5384150</v>
      </c>
      <c r="DK38" s="96">
        <v>5525185</v>
      </c>
      <c r="DL38" s="96">
        <v>5669863</v>
      </c>
      <c r="DM38" s="96">
        <v>5819116</v>
      </c>
      <c r="DN38" s="96">
        <v>5974279</v>
      </c>
      <c r="DO38" s="96">
        <v>6136486</v>
      </c>
      <c r="DP38" s="96">
        <v>6306493</v>
      </c>
      <c r="DQ38" s="96">
        <v>6484716</v>
      </c>
      <c r="DR38" s="96">
        <v>6672003</v>
      </c>
      <c r="DS38" s="96">
        <v>6868868</v>
      </c>
      <c r="DT38" s="96">
        <v>7074398</v>
      </c>
      <c r="DU38" s="96">
        <v>7288048</v>
      </c>
      <c r="DV38" s="96">
        <v>7509726</v>
      </c>
      <c r="DW38" s="96">
        <v>7739336</v>
      </c>
      <c r="DX38" s="96">
        <v>7976831</v>
      </c>
      <c r="DY38" s="96">
        <v>8222240</v>
      </c>
      <c r="DZ38" s="96">
        <v>8475864</v>
      </c>
      <c r="EA38" s="96">
        <v>8737581</v>
      </c>
      <c r="EB38" s="96">
        <v>9006032</v>
      </c>
      <c r="EC38" s="96">
        <v>9279011</v>
      </c>
      <c r="ED38" s="96">
        <v>9557671</v>
      </c>
      <c r="EE38" s="96">
        <v>9843044</v>
      </c>
      <c r="EF38" s="96">
        <v>10134550</v>
      </c>
      <c r="EG38" s="96">
        <v>10433142</v>
      </c>
      <c r="EH38" s="96">
        <v>10736857</v>
      </c>
      <c r="EI38" s="96">
        <v>11047291</v>
      </c>
      <c r="EJ38" s="96">
        <v>11369462</v>
      </c>
      <c r="EK38" s="96">
        <v>11704998</v>
      </c>
      <c r="EL38" s="96">
        <v>12055639</v>
      </c>
      <c r="EM38" s="96">
        <v>12421412</v>
      </c>
      <c r="EN38" s="96">
        <v>12800870</v>
      </c>
      <c r="EO38" s="96">
        <v>13197345</v>
      </c>
      <c r="EP38" s="96">
        <v>13613850</v>
      </c>
      <c r="EQ38" s="96">
        <v>14051275</v>
      </c>
      <c r="ER38" s="96">
        <v>14510711</v>
      </c>
      <c r="ES38" s="96">
        <v>14990814</v>
      </c>
      <c r="ET38" s="96">
        <v>15489364</v>
      </c>
      <c r="EU38" s="96">
        <v>16000506</v>
      </c>
      <c r="EV38" s="96">
        <v>16516338</v>
      </c>
      <c r="EW38" s="96">
        <v>17032939</v>
      </c>
      <c r="EX38" s="96">
        <v>17549913</v>
      </c>
      <c r="EY38" s="96">
        <v>18071854</v>
      </c>
      <c r="EZ38" s="96">
        <v>18606608</v>
      </c>
      <c r="FA38" s="96">
        <v>19159707</v>
      </c>
      <c r="FB38" s="96">
        <v>19730909</v>
      </c>
      <c r="FC38" s="96">
        <v>20318583</v>
      </c>
      <c r="FD38" s="96">
        <v>20923840</v>
      </c>
      <c r="FE38" s="96">
        <v>21547280</v>
      </c>
      <c r="FF38" s="96">
        <v>22183340</v>
      </c>
      <c r="FG38" s="96">
        <v>22822300</v>
      </c>
      <c r="FH38" s="96">
        <v>23462438</v>
      </c>
      <c r="FI38" s="96">
        <v>24109290</v>
      </c>
      <c r="FJ38" s="96">
        <v>24764348</v>
      </c>
      <c r="FK38" s="96">
        <v>25426702</v>
      </c>
      <c r="FL38" s="96">
        <v>26099952</v>
      </c>
      <c r="FM38" s="96">
        <v>26788375</v>
      </c>
      <c r="FN38" s="96">
        <v>27494926</v>
      </c>
      <c r="FO38" s="96">
        <v>28219554</v>
      </c>
      <c r="FP38" s="96">
        <v>28953556</v>
      </c>
      <c r="FQ38" s="96">
        <v>29691083</v>
      </c>
      <c r="FR38" s="96">
        <v>30437261</v>
      </c>
      <c r="FS38" s="96">
        <v>31195932</v>
      </c>
    </row>
    <row r="39" spans="1:175" x14ac:dyDescent="0.3">
      <c r="A39" s="15" t="s">
        <v>46</v>
      </c>
      <c r="B39" s="96">
        <v>5449779.8129956434</v>
      </c>
      <c r="C39" s="96">
        <v>5444330.0331826471</v>
      </c>
      <c r="D39" s="96">
        <v>5438885.703149464</v>
      </c>
      <c r="E39" s="96">
        <v>5433446.8174463138</v>
      </c>
      <c r="F39" s="96">
        <v>5428013.3706288673</v>
      </c>
      <c r="G39" s="96">
        <v>5422585.3572582379</v>
      </c>
      <c r="H39" s="96">
        <v>5417162.7719009789</v>
      </c>
      <c r="I39" s="96">
        <v>5411745.6091290778</v>
      </c>
      <c r="J39" s="96">
        <v>5406333.863519948</v>
      </c>
      <c r="K39" s="96">
        <v>5400927.5296564279</v>
      </c>
      <c r="L39" s="96">
        <v>5395526.6021267734</v>
      </c>
      <c r="M39" s="96">
        <v>5390131.0755246468</v>
      </c>
      <c r="N39" s="96">
        <v>5384740.944449123</v>
      </c>
      <c r="O39" s="96">
        <v>5379356.2035046741</v>
      </c>
      <c r="P39" s="96">
        <v>5373976.8473011702</v>
      </c>
      <c r="Q39" s="96">
        <v>5368602.8704538699</v>
      </c>
      <c r="R39" s="96">
        <v>5363234.2675834168</v>
      </c>
      <c r="S39" s="96">
        <v>5357871.0333158337</v>
      </c>
      <c r="T39" s="96">
        <v>5352513.162282519</v>
      </c>
      <c r="U39" s="96">
        <v>5347160.6491202367</v>
      </c>
      <c r="V39" s="96">
        <v>5341813.4884711057</v>
      </c>
      <c r="W39" s="96">
        <v>5336471.6749826344</v>
      </c>
      <c r="X39" s="96">
        <v>5331135.203307651</v>
      </c>
      <c r="Y39" s="96">
        <v>5325804.0681043426</v>
      </c>
      <c r="Z39" s="96">
        <v>5320478.2640362373</v>
      </c>
      <c r="AA39" s="96">
        <v>5315157.7857722016</v>
      </c>
      <c r="AB39" s="96">
        <v>5309842.6279864283</v>
      </c>
      <c r="AC39" s="96">
        <v>5304532.7853584411</v>
      </c>
      <c r="AD39" s="96">
        <v>5299228.2525730822</v>
      </c>
      <c r="AE39" s="96">
        <v>5293929.0243205093</v>
      </c>
      <c r="AF39" s="96">
        <v>5288635.0952961845</v>
      </c>
      <c r="AG39" s="96">
        <v>5299212.3654867774</v>
      </c>
      <c r="AH39" s="96">
        <v>5309810.7902177516</v>
      </c>
      <c r="AI39" s="96">
        <v>5320430.4117981885</v>
      </c>
      <c r="AJ39" s="96">
        <v>5331071.2726217872</v>
      </c>
      <c r="AK39" s="96">
        <v>5341733.4151670299</v>
      </c>
      <c r="AL39" s="96">
        <v>5352416.8819973655</v>
      </c>
      <c r="AM39" s="96">
        <v>5363121.7157613616</v>
      </c>
      <c r="AN39" s="96">
        <v>5373847.959192886</v>
      </c>
      <c r="AO39" s="96">
        <v>5384595.6551112719</v>
      </c>
      <c r="AP39" s="96">
        <v>5395364.846421496</v>
      </c>
      <c r="AQ39" s="96">
        <v>5352201.9276501248</v>
      </c>
      <c r="AR39" s="96">
        <v>5309384.3122289255</v>
      </c>
      <c r="AS39" s="96">
        <v>5266909.2377310945</v>
      </c>
      <c r="AT39" s="96">
        <v>5224773.9638292473</v>
      </c>
      <c r="AU39" s="96">
        <v>5182975.7721186141</v>
      </c>
      <c r="AV39" s="96">
        <v>5141511.9659416657</v>
      </c>
      <c r="AW39" s="96">
        <v>5100379.8702141335</v>
      </c>
      <c r="AX39" s="96">
        <v>5059576.8312524222</v>
      </c>
      <c r="AY39" s="96">
        <v>5019100.2166024037</v>
      </c>
      <c r="AZ39" s="96">
        <v>4978947.4148695897</v>
      </c>
      <c r="BA39" s="96">
        <v>4959031.625210111</v>
      </c>
      <c r="BB39" s="96">
        <v>4939195.4987092707</v>
      </c>
      <c r="BC39" s="96">
        <v>4919438.7167144334</v>
      </c>
      <c r="BD39" s="96">
        <v>4899760.9618475754</v>
      </c>
      <c r="BE39" s="96">
        <v>4880161.9180001859</v>
      </c>
      <c r="BF39" s="96">
        <v>4860641.2703281846</v>
      </c>
      <c r="BG39" s="96">
        <v>4841198.7052468723</v>
      </c>
      <c r="BH39" s="96">
        <v>4821833.9104258846</v>
      </c>
      <c r="BI39" s="96">
        <v>4802546.5747841811</v>
      </c>
      <c r="BJ39" s="96">
        <v>4783336.3884850526</v>
      </c>
      <c r="BK39" s="96">
        <v>4783336.3884850517</v>
      </c>
      <c r="BL39" s="96">
        <v>4783336.3884850508</v>
      </c>
      <c r="BM39" s="96">
        <v>4783336.3884850489</v>
      </c>
      <c r="BN39" s="96">
        <v>4783336.388485048</v>
      </c>
      <c r="BO39" s="96">
        <v>4783336.388485047</v>
      </c>
      <c r="BP39" s="96">
        <v>4783336.3884850461</v>
      </c>
      <c r="BQ39" s="96">
        <v>4783336.3884850452</v>
      </c>
      <c r="BR39" s="96">
        <v>4783336.3884850442</v>
      </c>
      <c r="BS39" s="96">
        <v>4783336.3884850433</v>
      </c>
      <c r="BT39" s="96">
        <v>4783336.3884850517</v>
      </c>
      <c r="BU39" s="96">
        <v>4855086.434312325</v>
      </c>
      <c r="BV39" s="96">
        <v>4927912.7308270084</v>
      </c>
      <c r="BW39" s="96">
        <v>5001831.4217894115</v>
      </c>
      <c r="BX39" s="96">
        <v>5076858.8931162516</v>
      </c>
      <c r="BY39" s="96">
        <v>5153011.7765129935</v>
      </c>
      <c r="BZ39" s="96">
        <v>5230306.9531606864</v>
      </c>
      <c r="CA39" s="96">
        <v>5308761.5574580953</v>
      </c>
      <c r="CB39" s="96">
        <v>5388392.9808199648</v>
      </c>
      <c r="CC39" s="96">
        <v>5469218.875532262</v>
      </c>
      <c r="CD39" s="96">
        <v>5551257.1586652435</v>
      </c>
      <c r="CE39" s="96">
        <v>5628974.7588865571</v>
      </c>
      <c r="CF39" s="96">
        <v>5707780.4055109695</v>
      </c>
      <c r="CG39" s="96">
        <v>5787689.3311881237</v>
      </c>
      <c r="CH39" s="96">
        <v>5868716.9818247575</v>
      </c>
      <c r="CI39" s="96">
        <v>5950879.0195703041</v>
      </c>
      <c r="CJ39" s="96">
        <v>6034191.3258442879</v>
      </c>
      <c r="CK39" s="96">
        <v>6118670.0044061095</v>
      </c>
      <c r="CL39" s="96">
        <v>6204331.3844677955</v>
      </c>
      <c r="CM39" s="96">
        <v>6291192.023850346</v>
      </c>
      <c r="CN39" s="96">
        <v>6379268.7121842559</v>
      </c>
      <c r="CO39" s="96">
        <v>6494095.5490035713</v>
      </c>
      <c r="CP39" s="96">
        <v>6610989.2688856339</v>
      </c>
      <c r="CQ39" s="96">
        <v>6729987.075725574</v>
      </c>
      <c r="CR39" s="96">
        <v>6851126.8430886334</v>
      </c>
      <c r="CS39" s="96">
        <v>6974447.1262642276</v>
      </c>
      <c r="CT39" s="96">
        <v>7099987.1745369816</v>
      </c>
      <c r="CU39" s="96">
        <v>7227786.9436786454</v>
      </c>
      <c r="CV39" s="96">
        <v>7357887.10866486</v>
      </c>
      <c r="CW39" s="96">
        <v>7490329.0766208256</v>
      </c>
      <c r="CX39" s="96">
        <v>7625154.9999999991</v>
      </c>
      <c r="CY39" s="96">
        <v>7812975</v>
      </c>
      <c r="CZ39" s="96">
        <v>8009079</v>
      </c>
      <c r="DA39" s="96">
        <v>8213112.9999999991</v>
      </c>
      <c r="DB39" s="96">
        <v>8424785</v>
      </c>
      <c r="DC39" s="96">
        <v>8644862</v>
      </c>
      <c r="DD39" s="96">
        <v>8874780</v>
      </c>
      <c r="DE39" s="96">
        <v>9115790</v>
      </c>
      <c r="DF39" s="96">
        <v>9367594</v>
      </c>
      <c r="DG39" s="96">
        <v>9629264</v>
      </c>
      <c r="DH39" s="96">
        <v>9901419</v>
      </c>
      <c r="DI39" s="96">
        <v>10187886</v>
      </c>
      <c r="DJ39" s="96">
        <v>10487756</v>
      </c>
      <c r="DK39" s="96">
        <v>10799528</v>
      </c>
      <c r="DL39" s="96">
        <v>11127826</v>
      </c>
      <c r="DM39" s="96">
        <v>11470728</v>
      </c>
      <c r="DN39" s="96">
        <v>11827459</v>
      </c>
      <c r="DO39" s="96">
        <v>12200109</v>
      </c>
      <c r="DP39" s="96">
        <v>12602076</v>
      </c>
      <c r="DQ39" s="96">
        <v>13036700</v>
      </c>
      <c r="DR39" s="96">
        <v>13492677</v>
      </c>
      <c r="DS39" s="96">
        <v>13971451</v>
      </c>
      <c r="DT39" s="96">
        <v>14479308</v>
      </c>
      <c r="DU39" s="96">
        <v>15010101</v>
      </c>
      <c r="DV39" s="96">
        <v>15561630</v>
      </c>
      <c r="DW39" s="96">
        <v>16138361</v>
      </c>
      <c r="DX39" s="96">
        <v>16736211</v>
      </c>
      <c r="DY39" s="96">
        <v>17352929</v>
      </c>
      <c r="DZ39" s="96">
        <v>17976566</v>
      </c>
      <c r="EA39" s="96">
        <v>18592038</v>
      </c>
      <c r="EB39" s="96">
        <v>19189769</v>
      </c>
      <c r="EC39" s="96">
        <v>19784703</v>
      </c>
      <c r="ED39" s="96">
        <v>20398571</v>
      </c>
      <c r="EE39" s="96">
        <v>21079874</v>
      </c>
      <c r="EF39" s="96">
        <v>21779066</v>
      </c>
      <c r="EG39" s="96">
        <v>22501693</v>
      </c>
      <c r="EH39" s="96">
        <v>23258959</v>
      </c>
      <c r="EI39" s="96">
        <v>24030378</v>
      </c>
      <c r="EJ39" s="96">
        <v>24769686</v>
      </c>
      <c r="EK39" s="96">
        <v>25438759</v>
      </c>
      <c r="EL39" s="96">
        <v>26110207</v>
      </c>
      <c r="EM39" s="96">
        <v>26780436</v>
      </c>
      <c r="EN39" s="96">
        <v>27457588</v>
      </c>
      <c r="EO39" s="96">
        <v>28332692</v>
      </c>
      <c r="EP39" s="96">
        <v>29442356</v>
      </c>
      <c r="EQ39" s="96">
        <v>30383497</v>
      </c>
      <c r="ER39" s="96">
        <v>30945762</v>
      </c>
      <c r="ES39" s="96">
        <v>31578089</v>
      </c>
      <c r="ET39" s="96">
        <v>32420458</v>
      </c>
      <c r="EU39" s="96">
        <v>33300330</v>
      </c>
      <c r="EV39" s="96">
        <v>34260139</v>
      </c>
      <c r="EW39" s="96">
        <v>35198299</v>
      </c>
      <c r="EX39" s="96">
        <v>36121304</v>
      </c>
      <c r="EY39" s="96">
        <v>37089555</v>
      </c>
      <c r="EZ39" s="96">
        <v>38109668</v>
      </c>
      <c r="FA39" s="96">
        <v>39182076</v>
      </c>
      <c r="FB39" s="96">
        <v>40294902</v>
      </c>
      <c r="FC39" s="96">
        <v>41435512</v>
      </c>
      <c r="FD39" s="96">
        <v>42570728</v>
      </c>
      <c r="FE39" s="96">
        <v>43633982</v>
      </c>
      <c r="FF39" s="96">
        <v>44758488</v>
      </c>
      <c r="FG39" s="96">
        <v>46029367</v>
      </c>
      <c r="FH39" s="96">
        <v>47374260</v>
      </c>
      <c r="FI39" s="96">
        <v>48824128</v>
      </c>
      <c r="FJ39" s="96">
        <v>50351512</v>
      </c>
      <c r="FK39" s="96">
        <v>52020962</v>
      </c>
      <c r="FL39" s="96">
        <v>53824013</v>
      </c>
      <c r="FM39" s="96">
        <v>55652890</v>
      </c>
      <c r="FN39" s="96">
        <v>57437145</v>
      </c>
      <c r="FO39" s="96">
        <v>59174891</v>
      </c>
      <c r="FP39" s="96">
        <v>60972798</v>
      </c>
      <c r="FQ39" s="96">
        <v>62830412</v>
      </c>
      <c r="FR39" s="96">
        <v>64711821</v>
      </c>
      <c r="FS39" s="96">
        <v>66617606</v>
      </c>
    </row>
    <row r="40" spans="1:175" x14ac:dyDescent="0.3">
      <c r="A40" s="15" t="s">
        <v>73</v>
      </c>
      <c r="B40" s="96">
        <v>1511536.0869327208</v>
      </c>
      <c r="C40" s="96">
        <v>1513047.6230196529</v>
      </c>
      <c r="D40" s="96">
        <v>1514560.6706426721</v>
      </c>
      <c r="E40" s="96">
        <v>1516075.2313133143</v>
      </c>
      <c r="F40" s="96">
        <v>1517591.3065446271</v>
      </c>
      <c r="G40" s="96">
        <v>1519108.897851171</v>
      </c>
      <c r="H40" s="96">
        <v>1520628.0067490216</v>
      </c>
      <c r="I40" s="96">
        <v>1522148.6347557702</v>
      </c>
      <c r="J40" s="96">
        <v>1523670.7833905257</v>
      </c>
      <c r="K40" s="96">
        <v>1525194.4541739156</v>
      </c>
      <c r="L40" s="96">
        <v>1526719.6486280877</v>
      </c>
      <c r="M40" s="96">
        <v>1528246.368276716</v>
      </c>
      <c r="N40" s="96">
        <v>1529774.6146449926</v>
      </c>
      <c r="O40" s="96">
        <v>1531304.389259638</v>
      </c>
      <c r="P40" s="96">
        <v>1532835.6936488978</v>
      </c>
      <c r="Q40" s="96">
        <v>1534368.5293425466</v>
      </c>
      <c r="R40" s="96">
        <v>1535902.8978718892</v>
      </c>
      <c r="S40" s="96">
        <v>1537438.8007697614</v>
      </c>
      <c r="T40" s="96">
        <v>1538976.2395705315</v>
      </c>
      <c r="U40" s="96">
        <v>1540515.2158101022</v>
      </c>
      <c r="V40" s="96">
        <v>1542055.7310259116</v>
      </c>
      <c r="W40" s="96">
        <v>1543597.7867569372</v>
      </c>
      <c r="X40" s="96">
        <v>1545141.3845436939</v>
      </c>
      <c r="Y40" s="96">
        <v>1546686.5259282375</v>
      </c>
      <c r="Z40" s="96">
        <v>1548233.2124541656</v>
      </c>
      <c r="AA40" s="96">
        <v>1549781.4456666193</v>
      </c>
      <c r="AB40" s="96">
        <v>1551331.2271122858</v>
      </c>
      <c r="AC40" s="96">
        <v>1552882.5583393981</v>
      </c>
      <c r="AD40" s="96">
        <v>1554435.4408977374</v>
      </c>
      <c r="AE40" s="96">
        <v>1555989.8763386349</v>
      </c>
      <c r="AF40" s="96">
        <v>1557545.8662149739</v>
      </c>
      <c r="AG40" s="96">
        <v>1563776.0496798339</v>
      </c>
      <c r="AH40" s="96">
        <v>1570031.1538785533</v>
      </c>
      <c r="AI40" s="96">
        <v>1576311.2784940675</v>
      </c>
      <c r="AJ40" s="96">
        <v>1582616.5236080438</v>
      </c>
      <c r="AK40" s="96">
        <v>1588946.9897024757</v>
      </c>
      <c r="AL40" s="96">
        <v>1595302.7776612858</v>
      </c>
      <c r="AM40" s="96">
        <v>1601683.988771931</v>
      </c>
      <c r="AN40" s="96">
        <v>1608090.724727019</v>
      </c>
      <c r="AO40" s="96">
        <v>1614523.0876259268</v>
      </c>
      <c r="AP40" s="96">
        <v>1620981.1799764312</v>
      </c>
      <c r="AQ40" s="96">
        <v>1611255.292896573</v>
      </c>
      <c r="AR40" s="96">
        <v>1601587.7611391935</v>
      </c>
      <c r="AS40" s="96">
        <v>1591978.2345723587</v>
      </c>
      <c r="AT40" s="96">
        <v>1582426.3651649246</v>
      </c>
      <c r="AU40" s="96">
        <v>1572931.8069739356</v>
      </c>
      <c r="AV40" s="96">
        <v>1563494.2161320918</v>
      </c>
      <c r="AW40" s="96">
        <v>1554113.2508352997</v>
      </c>
      <c r="AX40" s="96">
        <v>1544788.571330288</v>
      </c>
      <c r="AY40" s="96">
        <v>1535519.8399023064</v>
      </c>
      <c r="AZ40" s="96">
        <v>1526306.7208628925</v>
      </c>
      <c r="BA40" s="96">
        <v>1514096.2670959888</v>
      </c>
      <c r="BB40" s="96">
        <v>1501983.4969592206</v>
      </c>
      <c r="BC40" s="96">
        <v>1489967.6289835465</v>
      </c>
      <c r="BD40" s="96">
        <v>1478047.8879516777</v>
      </c>
      <c r="BE40" s="96">
        <v>1466223.5048480639</v>
      </c>
      <c r="BF40" s="96">
        <v>1454493.7168092791</v>
      </c>
      <c r="BG40" s="96">
        <v>1442857.7670748043</v>
      </c>
      <c r="BH40" s="96">
        <v>1431314.9049382056</v>
      </c>
      <c r="BI40" s="96">
        <v>1419864.3856986996</v>
      </c>
      <c r="BJ40" s="96">
        <v>1408505.4706131106</v>
      </c>
      <c r="BK40" s="96">
        <v>1402871.448730658</v>
      </c>
      <c r="BL40" s="96">
        <v>1397259.9629357355</v>
      </c>
      <c r="BM40" s="96">
        <v>1391670.9230839924</v>
      </c>
      <c r="BN40" s="96">
        <v>1386104.2393916564</v>
      </c>
      <c r="BO40" s="96">
        <v>1380559.8224340898</v>
      </c>
      <c r="BP40" s="96">
        <v>1375037.5831443535</v>
      </c>
      <c r="BQ40" s="96">
        <v>1369537.4328117762</v>
      </c>
      <c r="BR40" s="96">
        <v>1364059.2830805292</v>
      </c>
      <c r="BS40" s="96">
        <v>1358603.0459482069</v>
      </c>
      <c r="BT40" s="96">
        <v>1353168.6337644141</v>
      </c>
      <c r="BU40" s="96">
        <v>1373466.16327088</v>
      </c>
      <c r="BV40" s="96">
        <v>1394068.1557199431</v>
      </c>
      <c r="BW40" s="96">
        <v>1414979.1780557421</v>
      </c>
      <c r="BX40" s="96">
        <v>1436203.8657265778</v>
      </c>
      <c r="BY40" s="96">
        <v>1457746.9237124764</v>
      </c>
      <c r="BZ40" s="96">
        <v>1479613.1275681632</v>
      </c>
      <c r="CA40" s="96">
        <v>1501807.3244816856</v>
      </c>
      <c r="CB40" s="96">
        <v>1524334.4343489106</v>
      </c>
      <c r="CC40" s="96">
        <v>1547199.4508641441</v>
      </c>
      <c r="CD40" s="96">
        <v>1570407.4426271077</v>
      </c>
      <c r="CE40" s="96">
        <v>1592393.1468238875</v>
      </c>
      <c r="CF40" s="96">
        <v>1614686.650879422</v>
      </c>
      <c r="CG40" s="96">
        <v>1637292.263991734</v>
      </c>
      <c r="CH40" s="96">
        <v>1660214.3556876185</v>
      </c>
      <c r="CI40" s="96">
        <v>1683457.356667245</v>
      </c>
      <c r="CJ40" s="96">
        <v>1707025.7596605865</v>
      </c>
      <c r="CK40" s="96">
        <v>1730924.1202958352</v>
      </c>
      <c r="CL40" s="96">
        <v>1755157.057979977</v>
      </c>
      <c r="CM40" s="96">
        <v>1779729.2567916969</v>
      </c>
      <c r="CN40" s="96">
        <v>1804645.466386779</v>
      </c>
      <c r="CO40" s="96">
        <v>1837129.084781741</v>
      </c>
      <c r="CP40" s="96">
        <v>1870197.4083078124</v>
      </c>
      <c r="CQ40" s="96">
        <v>1903860.961657353</v>
      </c>
      <c r="CR40" s="96">
        <v>1938130.4589671856</v>
      </c>
      <c r="CS40" s="96">
        <v>1973016.8072285948</v>
      </c>
      <c r="CT40" s="96">
        <v>2008531.1097587098</v>
      </c>
      <c r="CU40" s="96">
        <v>2044684.6697343662</v>
      </c>
      <c r="CV40" s="96">
        <v>2081488.9937895848</v>
      </c>
      <c r="CW40" s="96">
        <v>2118955.7956777974</v>
      </c>
      <c r="CX40" s="96">
        <v>2157096.9999999977</v>
      </c>
      <c r="CY40" s="96">
        <v>2236031</v>
      </c>
      <c r="CZ40" s="96">
        <v>2316510</v>
      </c>
      <c r="DA40" s="96">
        <v>2398360</v>
      </c>
      <c r="DB40" s="96">
        <v>2482122</v>
      </c>
      <c r="DC40" s="96">
        <v>2568298</v>
      </c>
      <c r="DD40" s="96">
        <v>2656809</v>
      </c>
      <c r="DE40" s="96">
        <v>2747874</v>
      </c>
      <c r="DF40" s="96">
        <v>2840129</v>
      </c>
      <c r="DG40" s="96">
        <v>2932394</v>
      </c>
      <c r="DH40" s="96">
        <v>3022294</v>
      </c>
      <c r="DI40" s="96">
        <v>3106779</v>
      </c>
      <c r="DJ40" s="96">
        <v>3186025</v>
      </c>
      <c r="DK40" s="96">
        <v>3258890</v>
      </c>
      <c r="DL40" s="96">
        <v>3334834</v>
      </c>
      <c r="DM40" s="96">
        <v>3423210</v>
      </c>
      <c r="DN40" s="96">
        <v>3521626</v>
      </c>
      <c r="DO40" s="96">
        <v>3629577</v>
      </c>
      <c r="DP40" s="96">
        <v>3744010</v>
      </c>
      <c r="DQ40" s="96">
        <v>3861271</v>
      </c>
      <c r="DR40" s="96">
        <v>3980669</v>
      </c>
      <c r="DS40" s="96">
        <v>4100044</v>
      </c>
      <c r="DT40" s="96">
        <v>4220335</v>
      </c>
      <c r="DU40" s="96">
        <v>4345047</v>
      </c>
      <c r="DV40" s="96">
        <v>4474228</v>
      </c>
      <c r="DW40" s="96">
        <v>4607728</v>
      </c>
      <c r="DX40" s="96">
        <v>4745954</v>
      </c>
      <c r="DY40" s="96">
        <v>4888240</v>
      </c>
      <c r="DZ40" s="96">
        <v>5035171</v>
      </c>
      <c r="EA40" s="96">
        <v>5189541</v>
      </c>
      <c r="EB40" s="96">
        <v>5353259</v>
      </c>
      <c r="EC40" s="96">
        <v>5527230</v>
      </c>
      <c r="ED40" s="96">
        <v>5711549</v>
      </c>
      <c r="EE40" s="96">
        <v>5905311</v>
      </c>
      <c r="EF40" s="96">
        <v>6107627</v>
      </c>
      <c r="EG40" s="96">
        <v>6317228</v>
      </c>
      <c r="EH40" s="96">
        <v>6531881</v>
      </c>
      <c r="EI40" s="96">
        <v>6749493</v>
      </c>
      <c r="EJ40" s="96">
        <v>6968071</v>
      </c>
      <c r="EK40" s="96">
        <v>7184706</v>
      </c>
      <c r="EL40" s="96">
        <v>7375307</v>
      </c>
      <c r="EM40" s="96">
        <v>7526966</v>
      </c>
      <c r="EN40" s="96">
        <v>7683266</v>
      </c>
      <c r="EO40" s="96">
        <v>7981132</v>
      </c>
      <c r="EP40" s="96">
        <v>6792352</v>
      </c>
      <c r="EQ40" s="96">
        <v>5674118</v>
      </c>
      <c r="ER40" s="96">
        <v>6708764</v>
      </c>
      <c r="ES40" s="96">
        <v>7755238</v>
      </c>
      <c r="ET40" s="96">
        <v>8081681</v>
      </c>
      <c r="EU40" s="96">
        <v>8147912</v>
      </c>
      <c r="EV40" s="96">
        <v>8213931.0000000009</v>
      </c>
      <c r="EW40" s="96">
        <v>8287093.9999999991</v>
      </c>
      <c r="EX40" s="96">
        <v>8400180</v>
      </c>
      <c r="EY40" s="96">
        <v>8586875</v>
      </c>
      <c r="EZ40" s="96">
        <v>8816844</v>
      </c>
      <c r="FA40" s="96">
        <v>9054528</v>
      </c>
      <c r="FB40" s="96">
        <v>9299246</v>
      </c>
      <c r="FC40" s="96">
        <v>9549933</v>
      </c>
      <c r="FD40" s="96">
        <v>9804269</v>
      </c>
      <c r="FE40" s="96">
        <v>10060432</v>
      </c>
      <c r="FF40" s="96">
        <v>10317553</v>
      </c>
      <c r="FG40" s="96">
        <v>10573733</v>
      </c>
      <c r="FH40" s="96">
        <v>10829901</v>
      </c>
      <c r="FI40" s="96">
        <v>11093340</v>
      </c>
      <c r="FJ40" s="96">
        <v>11364757</v>
      </c>
      <c r="FK40" s="96">
        <v>11640022</v>
      </c>
      <c r="FL40" s="96">
        <v>11919183</v>
      </c>
      <c r="FM40" s="96">
        <v>12202060</v>
      </c>
      <c r="FN40" s="96">
        <v>12487996</v>
      </c>
      <c r="FO40" s="96">
        <v>12776103</v>
      </c>
      <c r="FP40" s="96">
        <v>13065837</v>
      </c>
      <c r="FQ40" s="96">
        <v>13355260</v>
      </c>
      <c r="FR40" s="96">
        <v>13651030</v>
      </c>
      <c r="FS40" s="96">
        <v>13954471</v>
      </c>
    </row>
    <row r="41" spans="1:175" x14ac:dyDescent="0.3">
      <c r="A41" s="15" t="s">
        <v>74</v>
      </c>
      <c r="B41" s="96">
        <v>1294574.1004706563</v>
      </c>
      <c r="C41" s="96">
        <v>1302341.5450734799</v>
      </c>
      <c r="D41" s="96">
        <v>1310155.5943439205</v>
      </c>
      <c r="E41" s="96">
        <v>1318016.5279099834</v>
      </c>
      <c r="F41" s="96">
        <v>1325924.6270774433</v>
      </c>
      <c r="G41" s="96">
        <v>1333880.1748399073</v>
      </c>
      <c r="H41" s="96">
        <v>1341883.4558889465</v>
      </c>
      <c r="I41" s="96">
        <v>1349934.7566242798</v>
      </c>
      <c r="J41" s="96">
        <v>1358034.3651640252</v>
      </c>
      <c r="K41" s="96">
        <v>1366182.571355009</v>
      </c>
      <c r="L41" s="96">
        <v>1374379.6667831403</v>
      </c>
      <c r="M41" s="96">
        <v>1382625.9447838389</v>
      </c>
      <c r="N41" s="96">
        <v>1390921.7004525419</v>
      </c>
      <c r="O41" s="96">
        <v>1399267.2306552574</v>
      </c>
      <c r="P41" s="96">
        <v>1407662.8340391889</v>
      </c>
      <c r="Q41" s="96">
        <v>1416108.8110434241</v>
      </c>
      <c r="R41" s="96">
        <v>1424605.4639096842</v>
      </c>
      <c r="S41" s="96">
        <v>1433153.0966931426</v>
      </c>
      <c r="T41" s="96">
        <v>1441752.0152733014</v>
      </c>
      <c r="U41" s="96">
        <v>1450402.5273649411</v>
      </c>
      <c r="V41" s="96">
        <v>1459104.9425291296</v>
      </c>
      <c r="W41" s="96">
        <v>1469318.6771268332</v>
      </c>
      <c r="X41" s="96">
        <v>1479603.9078667206</v>
      </c>
      <c r="Y41" s="96">
        <v>1489961.1352217877</v>
      </c>
      <c r="Z41" s="96">
        <v>1500390.8631683402</v>
      </c>
      <c r="AA41" s="96">
        <v>1510893.5992105182</v>
      </c>
      <c r="AB41" s="96">
        <v>1521469.8544049915</v>
      </c>
      <c r="AC41" s="96">
        <v>1532120.1433858266</v>
      </c>
      <c r="AD41" s="96">
        <v>1542844.984389527</v>
      </c>
      <c r="AE41" s="96">
        <v>1553644.8992802536</v>
      </c>
      <c r="AF41" s="96">
        <v>1564520.4135752155</v>
      </c>
      <c r="AG41" s="96">
        <v>1575472.0564702416</v>
      </c>
      <c r="AH41" s="96">
        <v>1586500.3608655331</v>
      </c>
      <c r="AI41" s="96">
        <v>1597605.8633915917</v>
      </c>
      <c r="AJ41" s="96">
        <v>1608789.1044353328</v>
      </c>
      <c r="AK41" s="96">
        <v>1620050.6281663799</v>
      </c>
      <c r="AL41" s="96">
        <v>1631390.9825635441</v>
      </c>
      <c r="AM41" s="96">
        <v>1642810.7194414891</v>
      </c>
      <c r="AN41" s="96">
        <v>1654310.3944775793</v>
      </c>
      <c r="AO41" s="96">
        <v>1665890.567238922</v>
      </c>
      <c r="AP41" s="96">
        <v>1677551.8012095944</v>
      </c>
      <c r="AQ41" s="96">
        <v>1669164.042203547</v>
      </c>
      <c r="AR41" s="96">
        <v>1660818.2219925295</v>
      </c>
      <c r="AS41" s="96">
        <v>1652514.1308825673</v>
      </c>
      <c r="AT41" s="96">
        <v>1644251.560228155</v>
      </c>
      <c r="AU41" s="96">
        <v>1636030.3024270146</v>
      </c>
      <c r="AV41" s="96">
        <v>1627850.1509148797</v>
      </c>
      <c r="AW41" s="96">
        <v>1619710.9001603059</v>
      </c>
      <c r="AX41" s="96">
        <v>1611612.3456595046</v>
      </c>
      <c r="AY41" s="96">
        <v>1603554.2839312076</v>
      </c>
      <c r="AZ41" s="96">
        <v>1595536.512511553</v>
      </c>
      <c r="BA41" s="96">
        <v>1582772.2204114601</v>
      </c>
      <c r="BB41" s="96">
        <v>1570110.042648168</v>
      </c>
      <c r="BC41" s="96">
        <v>1557549.1623069823</v>
      </c>
      <c r="BD41" s="96">
        <v>1545088.7690085261</v>
      </c>
      <c r="BE41" s="96">
        <v>1532728.0588564575</v>
      </c>
      <c r="BF41" s="96">
        <v>1520466.2343856054</v>
      </c>
      <c r="BG41" s="96">
        <v>1508302.50451052</v>
      </c>
      <c r="BH41" s="96">
        <v>1496236.0844744355</v>
      </c>
      <c r="BI41" s="96">
        <v>1484266.1957986397</v>
      </c>
      <c r="BJ41" s="96">
        <v>1472392.0662322538</v>
      </c>
      <c r="BK41" s="96">
        <v>1466502.4979673249</v>
      </c>
      <c r="BL41" s="96">
        <v>1460636.4879754556</v>
      </c>
      <c r="BM41" s="96">
        <v>1454793.9420235537</v>
      </c>
      <c r="BN41" s="96">
        <v>1448974.7662554595</v>
      </c>
      <c r="BO41" s="96">
        <v>1443178.8671904379</v>
      </c>
      <c r="BP41" s="96">
        <v>1437406.1517216759</v>
      </c>
      <c r="BQ41" s="96">
        <v>1431656.5271147892</v>
      </c>
      <c r="BR41" s="96">
        <v>1425929.9010063303</v>
      </c>
      <c r="BS41" s="96">
        <v>1420226.1814023049</v>
      </c>
      <c r="BT41" s="96">
        <v>1414545.2766766974</v>
      </c>
      <c r="BU41" s="96">
        <v>1435763.4558268473</v>
      </c>
      <c r="BV41" s="96">
        <v>1457299.9076642497</v>
      </c>
      <c r="BW41" s="96">
        <v>1479159.4062792128</v>
      </c>
      <c r="BX41" s="96">
        <v>1501346.7973734005</v>
      </c>
      <c r="BY41" s="96">
        <v>1523866.999334001</v>
      </c>
      <c r="BZ41" s="96">
        <v>1546725.0043240106</v>
      </c>
      <c r="CA41" s="96">
        <v>1569925.8793888702</v>
      </c>
      <c r="CB41" s="96">
        <v>1593474.7675797029</v>
      </c>
      <c r="CC41" s="96">
        <v>1617376.8890933977</v>
      </c>
      <c r="CD41" s="96">
        <v>1641637.5424297978</v>
      </c>
      <c r="CE41" s="96">
        <v>1664620.468023815</v>
      </c>
      <c r="CF41" s="96">
        <v>1687925.1545761486</v>
      </c>
      <c r="CG41" s="96">
        <v>1711556.1067402149</v>
      </c>
      <c r="CH41" s="96">
        <v>1735517.892234578</v>
      </c>
      <c r="CI41" s="96">
        <v>1759815.1427258621</v>
      </c>
      <c r="CJ41" s="96">
        <v>1784452.5547240241</v>
      </c>
      <c r="CK41" s="96">
        <v>1809434.8904901608</v>
      </c>
      <c r="CL41" s="96">
        <v>1834766.9789570232</v>
      </c>
      <c r="CM41" s="96">
        <v>1860453.7166624218</v>
      </c>
      <c r="CN41" s="96">
        <v>1886500.068695697</v>
      </c>
      <c r="CO41" s="96">
        <v>1920457.0699322191</v>
      </c>
      <c r="CP41" s="96">
        <v>1955025.2971909989</v>
      </c>
      <c r="CQ41" s="96">
        <v>1990215.7525404363</v>
      </c>
      <c r="CR41" s="96">
        <v>2026039.636086164</v>
      </c>
      <c r="CS41" s="96">
        <v>2062508.3495357144</v>
      </c>
      <c r="CT41" s="96">
        <v>2099633.499827357</v>
      </c>
      <c r="CU41" s="96">
        <v>2137426.9028242487</v>
      </c>
      <c r="CV41" s="96">
        <v>2175900.5870750849</v>
      </c>
      <c r="CW41" s="96">
        <v>2215066.7976424359</v>
      </c>
      <c r="CX41" s="96">
        <v>2254937.9999999991</v>
      </c>
      <c r="CY41" s="96">
        <v>2305746</v>
      </c>
      <c r="CZ41" s="96">
        <v>2355804</v>
      </c>
      <c r="DA41" s="96">
        <v>2405186</v>
      </c>
      <c r="DB41" s="96">
        <v>2454586</v>
      </c>
      <c r="DC41" s="96">
        <v>2504649</v>
      </c>
      <c r="DD41" s="96">
        <v>2555308</v>
      </c>
      <c r="DE41" s="96">
        <v>2606483</v>
      </c>
      <c r="DF41" s="96">
        <v>2657412</v>
      </c>
      <c r="DG41" s="96">
        <v>2709597</v>
      </c>
      <c r="DH41" s="96">
        <v>2764258</v>
      </c>
      <c r="DI41" s="96">
        <v>2835119</v>
      </c>
      <c r="DJ41" s="96">
        <v>2907943</v>
      </c>
      <c r="DK41" s="96">
        <v>2969841</v>
      </c>
      <c r="DL41" s="96">
        <v>3055650</v>
      </c>
      <c r="DM41" s="96">
        <v>3141367</v>
      </c>
      <c r="DN41" s="96">
        <v>3217960</v>
      </c>
      <c r="DO41" s="96">
        <v>3300690</v>
      </c>
      <c r="DP41" s="96">
        <v>3380387</v>
      </c>
      <c r="DQ41" s="96">
        <v>3454590</v>
      </c>
      <c r="DR41" s="96">
        <v>3530432</v>
      </c>
      <c r="DS41" s="96">
        <v>3617289</v>
      </c>
      <c r="DT41" s="96">
        <v>3617128</v>
      </c>
      <c r="DU41" s="96">
        <v>3611991</v>
      </c>
      <c r="DV41" s="96">
        <v>3703590</v>
      </c>
      <c r="DW41" s="96">
        <v>3796612</v>
      </c>
      <c r="DX41" s="96">
        <v>3882626</v>
      </c>
      <c r="DY41" s="96">
        <v>3983582</v>
      </c>
      <c r="DZ41" s="96">
        <v>4100337.9999999995</v>
      </c>
      <c r="EA41" s="96">
        <v>4203530</v>
      </c>
      <c r="EB41" s="96">
        <v>4383706</v>
      </c>
      <c r="EC41" s="96">
        <v>4566014</v>
      </c>
      <c r="ED41" s="96">
        <v>4681390</v>
      </c>
      <c r="EE41" s="96">
        <v>4808528</v>
      </c>
      <c r="EF41" s="96">
        <v>4926465</v>
      </c>
      <c r="EG41" s="96">
        <v>5034042</v>
      </c>
      <c r="EH41" s="96">
        <v>5129414</v>
      </c>
      <c r="EI41" s="96">
        <v>5247787</v>
      </c>
      <c r="EJ41" s="96">
        <v>5365327</v>
      </c>
      <c r="EK41" s="96">
        <v>5471706</v>
      </c>
      <c r="EL41" s="96">
        <v>5587052</v>
      </c>
      <c r="EM41" s="96">
        <v>5703857</v>
      </c>
      <c r="EN41" s="96">
        <v>5858407</v>
      </c>
      <c r="EO41" s="96">
        <v>5676843</v>
      </c>
      <c r="EP41" s="96">
        <v>5713854</v>
      </c>
      <c r="EQ41" s="96">
        <v>6066316</v>
      </c>
      <c r="ER41" s="96">
        <v>6070506</v>
      </c>
      <c r="ES41" s="96">
        <v>6070042</v>
      </c>
      <c r="ET41" s="96">
        <v>6187108</v>
      </c>
      <c r="EU41" s="96">
        <v>6337155</v>
      </c>
      <c r="EV41" s="96">
        <v>6470194</v>
      </c>
      <c r="EW41" s="96">
        <v>6634365</v>
      </c>
      <c r="EX41" s="96">
        <v>6824132</v>
      </c>
      <c r="EY41" s="96">
        <v>7043154</v>
      </c>
      <c r="EZ41" s="96">
        <v>7310656</v>
      </c>
      <c r="FA41" s="96">
        <v>7587299</v>
      </c>
      <c r="FB41" s="96">
        <v>7865547</v>
      </c>
      <c r="FC41" s="96">
        <v>8161874</v>
      </c>
      <c r="FD41" s="96">
        <v>8505637</v>
      </c>
      <c r="FE41" s="96">
        <v>8947646</v>
      </c>
      <c r="FF41" s="96">
        <v>9376444</v>
      </c>
      <c r="FG41" s="96">
        <v>9717978</v>
      </c>
      <c r="FH41" s="96">
        <v>10071028</v>
      </c>
      <c r="FI41" s="96">
        <v>10439341</v>
      </c>
      <c r="FJ41" s="96">
        <v>10799785</v>
      </c>
      <c r="FK41" s="96">
        <v>11047580</v>
      </c>
      <c r="FL41" s="96">
        <v>11239451</v>
      </c>
      <c r="FM41" s="96">
        <v>11506762</v>
      </c>
      <c r="FN41" s="96">
        <v>11859446</v>
      </c>
      <c r="FO41" s="96">
        <v>12255336</v>
      </c>
      <c r="FP41" s="96">
        <v>12617036</v>
      </c>
      <c r="FQ41" s="96">
        <v>12965481</v>
      </c>
      <c r="FR41" s="96">
        <v>13321097</v>
      </c>
      <c r="FS41" s="96">
        <v>13689450</v>
      </c>
    </row>
    <row r="42" spans="1:175" x14ac:dyDescent="0.3">
      <c r="A42" s="15" t="s">
        <v>75</v>
      </c>
      <c r="B42" s="96">
        <v>3183065.9664739906</v>
      </c>
      <c r="C42" s="96">
        <v>3202164.3622728339</v>
      </c>
      <c r="D42" s="96">
        <v>3221377.3484464712</v>
      </c>
      <c r="E42" s="96">
        <v>3240705.6125371503</v>
      </c>
      <c r="F42" s="96">
        <v>3260149.8462123731</v>
      </c>
      <c r="G42" s="96">
        <v>3279710.7452896475</v>
      </c>
      <c r="H42" s="96">
        <v>3299389.0097613847</v>
      </c>
      <c r="I42" s="96">
        <v>3319185.3438199535</v>
      </c>
      <c r="J42" s="96">
        <v>3339100.4558828729</v>
      </c>
      <c r="K42" s="96">
        <v>3359135.0586181702</v>
      </c>
      <c r="L42" s="96">
        <v>3379289.8689698735</v>
      </c>
      <c r="M42" s="96">
        <v>3399565.6081836927</v>
      </c>
      <c r="N42" s="96">
        <v>3419963.0018327949</v>
      </c>
      <c r="O42" s="96">
        <v>3440482.7798437919</v>
      </c>
      <c r="P42" s="96">
        <v>3461125.6765228547</v>
      </c>
      <c r="Q42" s="96">
        <v>3481892.4305819916</v>
      </c>
      <c r="R42" s="96">
        <v>3502783.7851654831</v>
      </c>
      <c r="S42" s="96">
        <v>3523800.4878764763</v>
      </c>
      <c r="T42" s="96">
        <v>3544943.2908037351</v>
      </c>
      <c r="U42" s="96">
        <v>3566212.9505485576</v>
      </c>
      <c r="V42" s="96">
        <v>3587610.2282518451</v>
      </c>
      <c r="W42" s="96">
        <v>3612723.4998496077</v>
      </c>
      <c r="X42" s="96">
        <v>3638012.5643485542</v>
      </c>
      <c r="Y42" s="96">
        <v>3663478.6522989939</v>
      </c>
      <c r="Z42" s="96">
        <v>3689123.0028650868</v>
      </c>
      <c r="AA42" s="96">
        <v>3714946.8638851414</v>
      </c>
      <c r="AB42" s="96">
        <v>3740951.4919323367</v>
      </c>
      <c r="AC42" s="96">
        <v>3767138.1523758634</v>
      </c>
      <c r="AD42" s="96">
        <v>3793508.1194424937</v>
      </c>
      <c r="AE42" s="96">
        <v>3820062.6762785907</v>
      </c>
      <c r="AF42" s="96">
        <v>3846803.1150125409</v>
      </c>
      <c r="AG42" s="96">
        <v>3873730.7368176281</v>
      </c>
      <c r="AH42" s="96">
        <v>3900846.8519753506</v>
      </c>
      <c r="AI42" s="96">
        <v>3928152.7799391779</v>
      </c>
      <c r="AJ42" s="96">
        <v>3955649.8493987522</v>
      </c>
      <c r="AK42" s="96">
        <v>3983339.3983445428</v>
      </c>
      <c r="AL42" s="96">
        <v>4011222.7741329535</v>
      </c>
      <c r="AM42" s="96">
        <v>4039301.3335518842</v>
      </c>
      <c r="AN42" s="96">
        <v>4067576.442886747</v>
      </c>
      <c r="AO42" s="96">
        <v>4096049.4779869537</v>
      </c>
      <c r="AP42" s="96">
        <v>4124721.8243328622</v>
      </c>
      <c r="AQ42" s="96">
        <v>4104098.2152111991</v>
      </c>
      <c r="AR42" s="96">
        <v>4083577.7241351441</v>
      </c>
      <c r="AS42" s="96">
        <v>4063159.8355144695</v>
      </c>
      <c r="AT42" s="96">
        <v>4042844.0363368979</v>
      </c>
      <c r="AU42" s="96">
        <v>4022629.8161552148</v>
      </c>
      <c r="AV42" s="96">
        <v>4002516.6670744391</v>
      </c>
      <c r="AW42" s="96">
        <v>3982504.0837390679</v>
      </c>
      <c r="AX42" s="96">
        <v>3962591.5633203737</v>
      </c>
      <c r="AY42" s="96">
        <v>3942778.6055037729</v>
      </c>
      <c r="AZ42" s="96">
        <v>3923064.7124762577</v>
      </c>
      <c r="BA42" s="96">
        <v>3891680.1947764466</v>
      </c>
      <c r="BB42" s="96">
        <v>3860546.7532182341</v>
      </c>
      <c r="BC42" s="96">
        <v>3829662.3791924869</v>
      </c>
      <c r="BD42" s="96">
        <v>3799025.0801589466</v>
      </c>
      <c r="BE42" s="96">
        <v>3768632.879517674</v>
      </c>
      <c r="BF42" s="96">
        <v>3738483.8164815311</v>
      </c>
      <c r="BG42" s="96">
        <v>3708575.9459496778</v>
      </c>
      <c r="BH42" s="96">
        <v>3678907.3383820797</v>
      </c>
      <c r="BI42" s="96">
        <v>3649476.079675022</v>
      </c>
      <c r="BJ42" s="96">
        <v>3620280.2710376251</v>
      </c>
      <c r="BK42" s="96">
        <v>3613039.7104955493</v>
      </c>
      <c r="BL42" s="96">
        <v>3605813.631074558</v>
      </c>
      <c r="BM42" s="96">
        <v>3598602.0038124085</v>
      </c>
      <c r="BN42" s="96">
        <v>3591404.7998047834</v>
      </c>
      <c r="BO42" s="96">
        <v>3584221.9902051734</v>
      </c>
      <c r="BP42" s="96">
        <v>3577053.5462247627</v>
      </c>
      <c r="BQ42" s="96">
        <v>3569899.4391323128</v>
      </c>
      <c r="BR42" s="96">
        <v>3562759.6402540477</v>
      </c>
      <c r="BS42" s="96">
        <v>3555634.1209735391</v>
      </c>
      <c r="BT42" s="96">
        <v>3548522.8527315944</v>
      </c>
      <c r="BU42" s="96">
        <v>3608847.7412280319</v>
      </c>
      <c r="BV42" s="96">
        <v>3670198.1528289085</v>
      </c>
      <c r="BW42" s="96">
        <v>3732591.5214270009</v>
      </c>
      <c r="BX42" s="96">
        <v>3796045.57729126</v>
      </c>
      <c r="BY42" s="96">
        <v>3860578.3521052115</v>
      </c>
      <c r="BZ42" s="96">
        <v>3926208.1840910008</v>
      </c>
      <c r="CA42" s="96">
        <v>3992953.7232205481</v>
      </c>
      <c r="CB42" s="96">
        <v>4060833.9365152982</v>
      </c>
      <c r="CC42" s="96">
        <v>4129868.1134360586</v>
      </c>
      <c r="CD42" s="96">
        <v>4200075.8713644706</v>
      </c>
      <c r="CE42" s="96">
        <v>4258876.9335635733</v>
      </c>
      <c r="CF42" s="96">
        <v>4318501.2106334642</v>
      </c>
      <c r="CG42" s="96">
        <v>4378960.2275823327</v>
      </c>
      <c r="CH42" s="96">
        <v>4440265.6707684863</v>
      </c>
      <c r="CI42" s="96">
        <v>4502429.3901592446</v>
      </c>
      <c r="CJ42" s="96">
        <v>4565463.401621474</v>
      </c>
      <c r="CK42" s="96">
        <v>4629379.8892441755</v>
      </c>
      <c r="CL42" s="96">
        <v>4694191.2076935945</v>
      </c>
      <c r="CM42" s="96">
        <v>4759909.8846013052</v>
      </c>
      <c r="CN42" s="96">
        <v>4826548.6229857188</v>
      </c>
      <c r="CO42" s="96">
        <v>4913426.498199461</v>
      </c>
      <c r="CP42" s="96">
        <v>5001868.1751670502</v>
      </c>
      <c r="CQ42" s="96">
        <v>5091901.8023200557</v>
      </c>
      <c r="CR42" s="96">
        <v>5183556.0347618163</v>
      </c>
      <c r="CS42" s="96">
        <v>5276860.0433875276</v>
      </c>
      <c r="CT42" s="96">
        <v>5371843.5241685025</v>
      </c>
      <c r="CU42" s="96">
        <v>5468536.7076035338</v>
      </c>
      <c r="CV42" s="96">
        <v>5566970.3683403963</v>
      </c>
      <c r="CW42" s="96">
        <v>5667175.8349705227</v>
      </c>
      <c r="CX42" s="96">
        <v>5769184.9999999907</v>
      </c>
      <c r="CY42" s="96">
        <v>5893575</v>
      </c>
      <c r="CZ42" s="96">
        <v>6033294</v>
      </c>
      <c r="DA42" s="96">
        <v>6183891</v>
      </c>
      <c r="DB42" s="96">
        <v>6348141</v>
      </c>
      <c r="DC42" s="96">
        <v>6529297</v>
      </c>
      <c r="DD42" s="96">
        <v>6727690</v>
      </c>
      <c r="DE42" s="96">
        <v>6944868</v>
      </c>
      <c r="DF42" s="96">
        <v>7174789</v>
      </c>
      <c r="DG42" s="96">
        <v>7422745</v>
      </c>
      <c r="DH42" s="96">
        <v>7695307</v>
      </c>
      <c r="DI42" s="96">
        <v>7987770</v>
      </c>
      <c r="DJ42" s="96">
        <v>8299308.0000000009</v>
      </c>
      <c r="DK42" s="96">
        <v>8627971</v>
      </c>
      <c r="DL42" s="96">
        <v>8973535</v>
      </c>
      <c r="DM42" s="96">
        <v>9338078</v>
      </c>
      <c r="DN42" s="96">
        <v>9717816</v>
      </c>
      <c r="DO42" s="96">
        <v>10111057</v>
      </c>
      <c r="DP42" s="96">
        <v>10518823</v>
      </c>
      <c r="DQ42" s="96">
        <v>10939695</v>
      </c>
      <c r="DR42" s="96">
        <v>11368791</v>
      </c>
      <c r="DS42" s="96">
        <v>11788904</v>
      </c>
      <c r="DT42" s="96">
        <v>12206060</v>
      </c>
      <c r="DU42" s="96">
        <v>12634835</v>
      </c>
      <c r="DV42" s="96">
        <v>13070078</v>
      </c>
      <c r="DW42" s="96">
        <v>13511671</v>
      </c>
      <c r="DX42" s="96">
        <v>13957623</v>
      </c>
      <c r="DY42" s="96">
        <v>14428819</v>
      </c>
      <c r="DZ42" s="96">
        <v>14934126</v>
      </c>
      <c r="EA42" s="96">
        <v>15460666</v>
      </c>
      <c r="EB42" s="96">
        <v>16018459</v>
      </c>
      <c r="EC42" s="96">
        <v>16601507.000000002</v>
      </c>
      <c r="ED42" s="96">
        <v>17206175</v>
      </c>
      <c r="EE42" s="96">
        <v>17846374</v>
      </c>
      <c r="EF42" s="96">
        <v>18514906</v>
      </c>
      <c r="EG42" s="96">
        <v>19201768</v>
      </c>
      <c r="EH42" s="96">
        <v>19901646</v>
      </c>
      <c r="EI42" s="96">
        <v>20616096</v>
      </c>
      <c r="EJ42" s="96">
        <v>21356219</v>
      </c>
      <c r="EK42" s="96">
        <v>22118434</v>
      </c>
      <c r="EL42" s="96">
        <v>22892651</v>
      </c>
      <c r="EM42" s="96">
        <v>23646514</v>
      </c>
      <c r="EN42" s="96">
        <v>24382460</v>
      </c>
      <c r="EO42" s="96">
        <v>25117188</v>
      </c>
      <c r="EP42" s="96">
        <v>25857130</v>
      </c>
      <c r="EQ42" s="96">
        <v>26601751</v>
      </c>
      <c r="ER42" s="96">
        <v>27344211</v>
      </c>
      <c r="ES42" s="96">
        <v>28101768</v>
      </c>
      <c r="ET42" s="96">
        <v>28888057</v>
      </c>
      <c r="EU42" s="96">
        <v>29733408</v>
      </c>
      <c r="EV42" s="96">
        <v>30642890</v>
      </c>
      <c r="EW42" s="96">
        <v>31619170</v>
      </c>
      <c r="EX42" s="96">
        <v>32629808</v>
      </c>
      <c r="EY42" s="96">
        <v>33652223</v>
      </c>
      <c r="EZ42" s="96">
        <v>34713455</v>
      </c>
      <c r="FA42" s="96">
        <v>35796484</v>
      </c>
      <c r="FB42" s="96">
        <v>36904008</v>
      </c>
      <c r="FC42" s="96">
        <v>38036349</v>
      </c>
      <c r="FD42" s="96">
        <v>39206351</v>
      </c>
      <c r="FE42" s="96">
        <v>40408891</v>
      </c>
      <c r="FF42" s="96">
        <v>41598567</v>
      </c>
      <c r="FG42" s="96">
        <v>42758461</v>
      </c>
      <c r="FH42" s="96">
        <v>43888303</v>
      </c>
      <c r="FI42" s="96">
        <v>44986791</v>
      </c>
      <c r="FJ42" s="96">
        <v>46051440</v>
      </c>
      <c r="FK42" s="96">
        <v>47088526</v>
      </c>
      <c r="FL42" s="96">
        <v>48139687</v>
      </c>
      <c r="FM42" s="96">
        <v>49197766</v>
      </c>
      <c r="FN42" s="96">
        <v>50207107</v>
      </c>
      <c r="FO42" s="96">
        <v>51202827</v>
      </c>
      <c r="FP42" s="96">
        <v>52217334</v>
      </c>
      <c r="FQ42" s="96">
        <v>53219166</v>
      </c>
      <c r="FR42" s="96">
        <v>54252461</v>
      </c>
      <c r="FS42" s="96">
        <v>55339003</v>
      </c>
    </row>
    <row r="43" spans="1:175" x14ac:dyDescent="0.3">
      <c r="A43" s="15" t="s">
        <v>76</v>
      </c>
      <c r="B43" s="96">
        <v>3300634.4665377811</v>
      </c>
      <c r="C43" s="96">
        <v>3313837.004403932</v>
      </c>
      <c r="D43" s="96">
        <v>3327092.3524215478</v>
      </c>
      <c r="E43" s="96">
        <v>3340400.7218312342</v>
      </c>
      <c r="F43" s="96">
        <v>3353762.3247185592</v>
      </c>
      <c r="G43" s="96">
        <v>3367177.3740174333</v>
      </c>
      <c r="H43" s="96">
        <v>3380646.083513503</v>
      </c>
      <c r="I43" s="96">
        <v>3394168.6678475575</v>
      </c>
      <c r="J43" s="96">
        <v>3407745.3425189476</v>
      </c>
      <c r="K43" s="96">
        <v>3421376.3238890236</v>
      </c>
      <c r="L43" s="96">
        <v>3435061.8291845792</v>
      </c>
      <c r="M43" s="96">
        <v>3448802.0765013178</v>
      </c>
      <c r="N43" s="96">
        <v>3462597.284807323</v>
      </c>
      <c r="O43" s="96">
        <v>3476447.6739465524</v>
      </c>
      <c r="P43" s="96">
        <v>3490353.4646423385</v>
      </c>
      <c r="Q43" s="96">
        <v>3504314.8785009077</v>
      </c>
      <c r="R43" s="96">
        <v>3518332.1380149112</v>
      </c>
      <c r="S43" s="96">
        <v>3532405.4665669715</v>
      </c>
      <c r="T43" s="96">
        <v>3546535.0884332396</v>
      </c>
      <c r="U43" s="96">
        <v>3560721.2287869724</v>
      </c>
      <c r="V43" s="96">
        <v>3574964.1137021217</v>
      </c>
      <c r="W43" s="96">
        <v>3592838.9342706315</v>
      </c>
      <c r="X43" s="96">
        <v>3610803.1289419844</v>
      </c>
      <c r="Y43" s="96">
        <v>3628857.1445866935</v>
      </c>
      <c r="Z43" s="96">
        <v>3647001.4303096263</v>
      </c>
      <c r="AA43" s="96">
        <v>3665236.4374611736</v>
      </c>
      <c r="AB43" s="96">
        <v>3683562.6196484794</v>
      </c>
      <c r="AC43" s="96">
        <v>3701980.4327467214</v>
      </c>
      <c r="AD43" s="96">
        <v>3720490.3349104547</v>
      </c>
      <c r="AE43" s="96">
        <v>3739092.7865850064</v>
      </c>
      <c r="AF43" s="96">
        <v>3757788.250517935</v>
      </c>
      <c r="AG43" s="96">
        <v>3776577.1917705233</v>
      </c>
      <c r="AH43" s="96">
        <v>3795460.0777293746</v>
      </c>
      <c r="AI43" s="96">
        <v>3814437.3781180196</v>
      </c>
      <c r="AJ43" s="96">
        <v>3833509.5650086082</v>
      </c>
      <c r="AK43" s="96">
        <v>3852677.1128336499</v>
      </c>
      <c r="AL43" s="96">
        <v>3871940.4983978169</v>
      </c>
      <c r="AM43" s="96">
        <v>3891300.2008898039</v>
      </c>
      <c r="AN43" s="96">
        <v>3910756.7018942521</v>
      </c>
      <c r="AO43" s="96">
        <v>3930310.4854037217</v>
      </c>
      <c r="AP43" s="96">
        <v>3949962.0378307397</v>
      </c>
      <c r="AQ43" s="96">
        <v>3946012.0757929096</v>
      </c>
      <c r="AR43" s="96">
        <v>3942066.0637171171</v>
      </c>
      <c r="AS43" s="96">
        <v>3938123.9976534005</v>
      </c>
      <c r="AT43" s="96">
        <v>3934185.8736557476</v>
      </c>
      <c r="AU43" s="96">
        <v>3930251.6877820925</v>
      </c>
      <c r="AV43" s="96">
        <v>3926321.4360943106</v>
      </c>
      <c r="AW43" s="96">
        <v>3922395.1146582169</v>
      </c>
      <c r="AX43" s="96">
        <v>3918472.719543559</v>
      </c>
      <c r="AY43" s="96">
        <v>3914554.2468240163</v>
      </c>
      <c r="AZ43" s="96">
        <v>3910639.6925771907</v>
      </c>
      <c r="BA43" s="96">
        <v>3879354.5750365732</v>
      </c>
      <c r="BB43" s="96">
        <v>3848319.7384362803</v>
      </c>
      <c r="BC43" s="96">
        <v>3817533.1805287898</v>
      </c>
      <c r="BD43" s="96">
        <v>3786992.9150845599</v>
      </c>
      <c r="BE43" s="96">
        <v>3756696.9717638828</v>
      </c>
      <c r="BF43" s="96">
        <v>3726643.3959897719</v>
      </c>
      <c r="BG43" s="96">
        <v>3696830.2488218537</v>
      </c>
      <c r="BH43" s="96">
        <v>3667255.6068312787</v>
      </c>
      <c r="BI43" s="96">
        <v>3637917.5619766284</v>
      </c>
      <c r="BJ43" s="96">
        <v>3608814.2214808166</v>
      </c>
      <c r="BK43" s="96">
        <v>3601596.5930378549</v>
      </c>
      <c r="BL43" s="96">
        <v>3594393.3998517785</v>
      </c>
      <c r="BM43" s="96">
        <v>3587204.6130520748</v>
      </c>
      <c r="BN43" s="96">
        <v>3580030.2038259702</v>
      </c>
      <c r="BO43" s="96">
        <v>3572870.1434183181</v>
      </c>
      <c r="BP43" s="96">
        <v>3565724.4031314808</v>
      </c>
      <c r="BQ43" s="96">
        <v>3558592.9543252178</v>
      </c>
      <c r="BR43" s="96">
        <v>3551475.7684165668</v>
      </c>
      <c r="BS43" s="96">
        <v>3544372.8168797335</v>
      </c>
      <c r="BT43" s="96">
        <v>3537284.0712459758</v>
      </c>
      <c r="BU43" s="96">
        <v>3597417.9004571578</v>
      </c>
      <c r="BV43" s="96">
        <v>3658574.0047649294</v>
      </c>
      <c r="BW43" s="96">
        <v>3720769.7628459339</v>
      </c>
      <c r="BX43" s="96">
        <v>3784022.8488143152</v>
      </c>
      <c r="BY43" s="96">
        <v>3848351.2372441585</v>
      </c>
      <c r="BZ43" s="96">
        <v>3913773.2082773102</v>
      </c>
      <c r="CA43" s="96">
        <v>3980307.3528180248</v>
      </c>
      <c r="CB43" s="96">
        <v>4047972.5778159318</v>
      </c>
      <c r="CC43" s="96">
        <v>4116788.1116388026</v>
      </c>
      <c r="CD43" s="96">
        <v>4186773.5095366612</v>
      </c>
      <c r="CE43" s="96">
        <v>4245388.3386701737</v>
      </c>
      <c r="CF43" s="96">
        <v>4304823.7754115555</v>
      </c>
      <c r="CG43" s="96">
        <v>4365091.3082673168</v>
      </c>
      <c r="CH43" s="96">
        <v>4426202.5865830593</v>
      </c>
      <c r="CI43" s="96">
        <v>4488169.4227952212</v>
      </c>
      <c r="CJ43" s="96">
        <v>4551003.794714353</v>
      </c>
      <c r="CK43" s="96">
        <v>4614717.8478403529</v>
      </c>
      <c r="CL43" s="96">
        <v>4679323.8977101166</v>
      </c>
      <c r="CM43" s="96">
        <v>4744834.4322780585</v>
      </c>
      <c r="CN43" s="96">
        <v>4811262.114329949</v>
      </c>
      <c r="CO43" s="96">
        <v>4897864.8323878879</v>
      </c>
      <c r="CP43" s="96">
        <v>4986026.3993708706</v>
      </c>
      <c r="CQ43" s="96">
        <v>5075774.8745595459</v>
      </c>
      <c r="CR43" s="96">
        <v>5167138.8223016178</v>
      </c>
      <c r="CS43" s="96">
        <v>5260147.3211030466</v>
      </c>
      <c r="CT43" s="96">
        <v>5354829.9728829022</v>
      </c>
      <c r="CU43" s="96">
        <v>5451216.9123947946</v>
      </c>
      <c r="CV43" s="96">
        <v>5549338.8168179002</v>
      </c>
      <c r="CW43" s="96">
        <v>5649226.9155206233</v>
      </c>
      <c r="CX43" s="96">
        <v>5750912.9999999944</v>
      </c>
      <c r="CY43" s="96">
        <v>5911164</v>
      </c>
      <c r="CZ43" s="96">
        <v>6077040</v>
      </c>
      <c r="DA43" s="96">
        <v>6249435</v>
      </c>
      <c r="DB43" s="96">
        <v>6428378</v>
      </c>
      <c r="DC43" s="96">
        <v>6613770</v>
      </c>
      <c r="DD43" s="96">
        <v>6805459</v>
      </c>
      <c r="DE43" s="96">
        <v>7003883</v>
      </c>
      <c r="DF43" s="96">
        <v>7209757</v>
      </c>
      <c r="DG43" s="96">
        <v>7423426</v>
      </c>
      <c r="DH43" s="96">
        <v>7640973</v>
      </c>
      <c r="DI43" s="96">
        <v>7862217</v>
      </c>
      <c r="DJ43" s="96">
        <v>8092231</v>
      </c>
      <c r="DK43" s="96">
        <v>8333663</v>
      </c>
      <c r="DL43" s="96">
        <v>8586363</v>
      </c>
      <c r="DM43" s="96">
        <v>8849203</v>
      </c>
      <c r="DN43" s="96">
        <v>9122864</v>
      </c>
      <c r="DO43" s="96">
        <v>9408924</v>
      </c>
      <c r="DP43" s="96">
        <v>9708632</v>
      </c>
      <c r="DQ43" s="96">
        <v>10014858</v>
      </c>
      <c r="DR43" s="96">
        <v>10321603</v>
      </c>
      <c r="DS43" s="96">
        <v>10618206</v>
      </c>
      <c r="DT43" s="96">
        <v>10885796</v>
      </c>
      <c r="DU43" s="96">
        <v>11144236</v>
      </c>
      <c r="DV43" s="96">
        <v>11424846</v>
      </c>
      <c r="DW43" s="96">
        <v>11725240</v>
      </c>
      <c r="DX43" s="96">
        <v>12037294</v>
      </c>
      <c r="DY43" s="96">
        <v>12359669</v>
      </c>
      <c r="DZ43" s="96">
        <v>12692113</v>
      </c>
      <c r="EA43" s="96">
        <v>13002163</v>
      </c>
      <c r="EB43" s="96">
        <v>13275741</v>
      </c>
      <c r="EC43" s="96">
        <v>13556452</v>
      </c>
      <c r="ED43" s="96">
        <v>13873631</v>
      </c>
      <c r="EE43" s="96">
        <v>14221881</v>
      </c>
      <c r="EF43" s="96">
        <v>14607677</v>
      </c>
      <c r="EG43" s="96">
        <v>15023681</v>
      </c>
      <c r="EH43" s="96">
        <v>15467579</v>
      </c>
      <c r="EI43" s="96">
        <v>15954170</v>
      </c>
      <c r="EJ43" s="96">
        <v>16470483</v>
      </c>
      <c r="EK43" s="96">
        <v>17010698</v>
      </c>
      <c r="EL43" s="96">
        <v>17569897</v>
      </c>
      <c r="EM43" s="96">
        <v>18155901</v>
      </c>
      <c r="EN43" s="96">
        <v>18785032</v>
      </c>
      <c r="EO43" s="96">
        <v>19445161</v>
      </c>
      <c r="EP43" s="96">
        <v>20108801</v>
      </c>
      <c r="EQ43" s="96">
        <v>20665667</v>
      </c>
      <c r="ER43" s="96">
        <v>21231550</v>
      </c>
      <c r="ES43" s="96">
        <v>21856046</v>
      </c>
      <c r="ET43" s="96">
        <v>22515806</v>
      </c>
      <c r="EU43" s="96">
        <v>23257281</v>
      </c>
      <c r="EV43" s="96">
        <v>24000150</v>
      </c>
      <c r="EW43" s="96">
        <v>24745676</v>
      </c>
      <c r="EX43" s="96">
        <v>25532870</v>
      </c>
      <c r="EY43" s="96">
        <v>26352124</v>
      </c>
      <c r="EZ43" s="96">
        <v>27154515</v>
      </c>
      <c r="FA43" s="96">
        <v>27963289</v>
      </c>
      <c r="FB43" s="96">
        <v>28794003</v>
      </c>
      <c r="FC43" s="96">
        <v>29653430</v>
      </c>
      <c r="FD43" s="96">
        <v>30539553</v>
      </c>
      <c r="FE43" s="96">
        <v>31451151</v>
      </c>
      <c r="FF43" s="96">
        <v>32390802</v>
      </c>
      <c r="FG43" s="96">
        <v>33354542.999999996</v>
      </c>
      <c r="FH43" s="96">
        <v>34337438</v>
      </c>
      <c r="FI43" s="96">
        <v>35337042</v>
      </c>
      <c r="FJ43" s="96">
        <v>36395539</v>
      </c>
      <c r="FK43" s="96">
        <v>37531446</v>
      </c>
      <c r="FL43" s="96">
        <v>38799152</v>
      </c>
      <c r="FM43" s="96">
        <v>40177388</v>
      </c>
      <c r="FN43" s="96">
        <v>41565831</v>
      </c>
      <c r="FO43" s="96">
        <v>42999637</v>
      </c>
      <c r="FP43" s="96">
        <v>44457152</v>
      </c>
      <c r="FQ43" s="96">
        <v>45910930</v>
      </c>
      <c r="FR43" s="96">
        <v>47312719</v>
      </c>
      <c r="FS43" s="96">
        <v>48656601</v>
      </c>
    </row>
    <row r="44" spans="1:175" x14ac:dyDescent="0.3">
      <c r="A44" s="2" t="s">
        <v>185</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row>
    <row r="45" spans="1:175" x14ac:dyDescent="0.3">
      <c r="A45" s="15" t="s">
        <v>28</v>
      </c>
      <c r="B45" s="96">
        <v>1858503.2893938434</v>
      </c>
      <c r="C45" s="96">
        <v>1860361.7926832365</v>
      </c>
      <c r="D45" s="96">
        <v>1862222.154475919</v>
      </c>
      <c r="E45" s="96">
        <v>1864084.3766303945</v>
      </c>
      <c r="F45" s="96">
        <v>1865948.4610070242</v>
      </c>
      <c r="G45" s="96">
        <v>1867814.4094680303</v>
      </c>
      <c r="H45" s="96">
        <v>1869682.2238774977</v>
      </c>
      <c r="I45" s="96">
        <v>1871551.9061013749</v>
      </c>
      <c r="J45" s="96">
        <v>1873423.4580074758</v>
      </c>
      <c r="K45" s="96">
        <v>1875296.8814654825</v>
      </c>
      <c r="L45" s="96">
        <v>1877172.1783469459</v>
      </c>
      <c r="M45" s="96">
        <v>1879049.3505252928</v>
      </c>
      <c r="N45" s="96">
        <v>1880928.3998758183</v>
      </c>
      <c r="O45" s="96">
        <v>1882809.3282756945</v>
      </c>
      <c r="P45" s="96">
        <v>1884692.1376039702</v>
      </c>
      <c r="Q45" s="96">
        <v>1886576.8297415741</v>
      </c>
      <c r="R45" s="96">
        <v>1888463.4065713158</v>
      </c>
      <c r="S45" s="96">
        <v>1890351.8699778877</v>
      </c>
      <c r="T45" s="96">
        <v>1892242.221847866</v>
      </c>
      <c r="U45" s="96">
        <v>1894134.4640697138</v>
      </c>
      <c r="V45" s="96">
        <v>1896028.5985337847</v>
      </c>
      <c r="W45" s="96">
        <v>1899820.6557308522</v>
      </c>
      <c r="X45" s="96">
        <v>1903620.297042314</v>
      </c>
      <c r="Y45" s="96">
        <v>1907427.5376363986</v>
      </c>
      <c r="Z45" s="96">
        <v>1911242.3927116715</v>
      </c>
      <c r="AA45" s="96">
        <v>1915064.8774970942</v>
      </c>
      <c r="AB45" s="96">
        <v>1918895.0072520885</v>
      </c>
      <c r="AC45" s="96">
        <v>1922732.797266593</v>
      </c>
      <c r="AD45" s="96">
        <v>1926578.2628611261</v>
      </c>
      <c r="AE45" s="96">
        <v>1930431.4193868481</v>
      </c>
      <c r="AF45" s="96">
        <v>1934292.282225624</v>
      </c>
      <c r="AG45" s="96">
        <v>1938160.8667900749</v>
      </c>
      <c r="AH45" s="96">
        <v>1942037.1885236551</v>
      </c>
      <c r="AI45" s="96">
        <v>1945921.2629007024</v>
      </c>
      <c r="AJ45" s="96">
        <v>1949813.105426504</v>
      </c>
      <c r="AK45" s="96">
        <v>1953712.7316373563</v>
      </c>
      <c r="AL45" s="96">
        <v>1957620.1571006314</v>
      </c>
      <c r="AM45" s="96">
        <v>1961535.3974148328</v>
      </c>
      <c r="AN45" s="96">
        <v>1965458.4682096625</v>
      </c>
      <c r="AO45" s="96">
        <v>1969389.3851460814</v>
      </c>
      <c r="AP45" s="96">
        <v>1973328.1639163741</v>
      </c>
      <c r="AQ45" s="96">
        <v>1957541.5386050425</v>
      </c>
      <c r="AR45" s="96">
        <v>1941881.2062962018</v>
      </c>
      <c r="AS45" s="96">
        <v>1926346.1566458317</v>
      </c>
      <c r="AT45" s="96">
        <v>1910935.3873926646</v>
      </c>
      <c r="AU45" s="96">
        <v>1895647.9042935227</v>
      </c>
      <c r="AV45" s="96">
        <v>1880482.7210591738</v>
      </c>
      <c r="AW45" s="96">
        <v>1865438.8592906999</v>
      </c>
      <c r="AX45" s="96">
        <v>1850515.3484163738</v>
      </c>
      <c r="AY45" s="96">
        <v>1835711.2256290426</v>
      </c>
      <c r="AZ45" s="96">
        <v>1821025.5358240141</v>
      </c>
      <c r="BA45" s="96">
        <v>1813741.4336807181</v>
      </c>
      <c r="BB45" s="96">
        <v>1806486.467945995</v>
      </c>
      <c r="BC45" s="96">
        <v>1799260.5220742112</v>
      </c>
      <c r="BD45" s="96">
        <v>1792063.4799859142</v>
      </c>
      <c r="BE45" s="96">
        <v>1784895.2260659707</v>
      </c>
      <c r="BF45" s="96">
        <v>1777755.6451617067</v>
      </c>
      <c r="BG45" s="96">
        <v>1770644.6225810598</v>
      </c>
      <c r="BH45" s="96">
        <v>1763562.0440907357</v>
      </c>
      <c r="BI45" s="96">
        <v>1756507.7959143729</v>
      </c>
      <c r="BJ45" s="96">
        <v>1749481.764730715</v>
      </c>
      <c r="BK45" s="96">
        <v>1742483.8376717917</v>
      </c>
      <c r="BL45" s="96">
        <v>1735513.9023211042</v>
      </c>
      <c r="BM45" s="96">
        <v>1728571.8467118193</v>
      </c>
      <c r="BN45" s="96">
        <v>1721657.5593249716</v>
      </c>
      <c r="BO45" s="96">
        <v>1714770.9290876715</v>
      </c>
      <c r="BP45" s="96">
        <v>1707911.8453713204</v>
      </c>
      <c r="BQ45" s="96">
        <v>1701080.1979898347</v>
      </c>
      <c r="BR45" s="96">
        <v>1694275.8771978749</v>
      </c>
      <c r="BS45" s="96">
        <v>1687498.7736890831</v>
      </c>
      <c r="BT45" s="96">
        <v>1680748.7785943234</v>
      </c>
      <c r="BU45" s="96">
        <v>1702598.51271605</v>
      </c>
      <c r="BV45" s="96">
        <v>1724732.293381359</v>
      </c>
      <c r="BW45" s="96">
        <v>1747153.8131953168</v>
      </c>
      <c r="BX45" s="96">
        <v>1769866.812766856</v>
      </c>
      <c r="BY45" s="96">
        <v>1792875.0813328258</v>
      </c>
      <c r="BZ45" s="96">
        <v>1816182.4573901526</v>
      </c>
      <c r="CA45" s="96">
        <v>1839792.8293362251</v>
      </c>
      <c r="CB45" s="96">
        <v>1863710.1361175962</v>
      </c>
      <c r="CC45" s="96">
        <v>1887938.3678871254</v>
      </c>
      <c r="CD45" s="96">
        <v>1912481.5666696616</v>
      </c>
      <c r="CE45" s="96">
        <v>1935431.3454696971</v>
      </c>
      <c r="CF45" s="96">
        <v>1958656.5216153336</v>
      </c>
      <c r="CG45" s="96">
        <v>1982160.3998747177</v>
      </c>
      <c r="CH45" s="96">
        <v>2005946.3246732142</v>
      </c>
      <c r="CI45" s="96">
        <v>2030017.6805692925</v>
      </c>
      <c r="CJ45" s="96">
        <v>2054377.8927361246</v>
      </c>
      <c r="CK45" s="96">
        <v>2079030.4274489579</v>
      </c>
      <c r="CL45" s="96">
        <v>2103978.7925783452</v>
      </c>
      <c r="CM45" s="96">
        <v>2129226.5380892856</v>
      </c>
      <c r="CN45" s="96">
        <v>2154777.2565463567</v>
      </c>
      <c r="CO45" s="96">
        <v>2189253.6926510981</v>
      </c>
      <c r="CP45" s="96">
        <v>2224281.7517335149</v>
      </c>
      <c r="CQ45" s="96">
        <v>2259870.259761251</v>
      </c>
      <c r="CR45" s="96">
        <v>2296028.1839174307</v>
      </c>
      <c r="CS45" s="96">
        <v>2332764.6348601091</v>
      </c>
      <c r="CT45" s="96">
        <v>2370088.8690178697</v>
      </c>
      <c r="CU45" s="96">
        <v>2408010.2909221556</v>
      </c>
      <c r="CV45" s="96">
        <v>2446538.4555769097</v>
      </c>
      <c r="CW45" s="96">
        <v>2485683.0708661396</v>
      </c>
      <c r="CX45" s="96">
        <v>2525453.9999999972</v>
      </c>
      <c r="CY45" s="96">
        <v>2570407</v>
      </c>
      <c r="CZ45" s="96">
        <v>2616313</v>
      </c>
      <c r="DA45" s="96">
        <v>2663771</v>
      </c>
      <c r="DB45" s="96">
        <v>2713005</v>
      </c>
      <c r="DC45" s="96">
        <v>2764249</v>
      </c>
      <c r="DD45" s="96">
        <v>2817656</v>
      </c>
      <c r="DE45" s="96">
        <v>2873083</v>
      </c>
      <c r="DF45" s="96">
        <v>2930367</v>
      </c>
      <c r="DG45" s="96">
        <v>2989322</v>
      </c>
      <c r="DH45" s="96">
        <v>3049838</v>
      </c>
      <c r="DI45" s="96">
        <v>3111947</v>
      </c>
      <c r="DJ45" s="96">
        <v>3175598</v>
      </c>
      <c r="DK45" s="96">
        <v>3240905</v>
      </c>
      <c r="DL45" s="96">
        <v>3307479</v>
      </c>
      <c r="DM45" s="96">
        <v>3374220</v>
      </c>
      <c r="DN45" s="96">
        <v>3440903</v>
      </c>
      <c r="DO45" s="96">
        <v>3508512</v>
      </c>
      <c r="DP45" s="96">
        <v>3578231</v>
      </c>
      <c r="DQ45" s="96">
        <v>3651113</v>
      </c>
      <c r="DR45" s="96">
        <v>3727828</v>
      </c>
      <c r="DS45" s="96">
        <v>3807316</v>
      </c>
      <c r="DT45" s="96">
        <v>3893252</v>
      </c>
      <c r="DU45" s="96">
        <v>3985909</v>
      </c>
      <c r="DV45" s="96">
        <v>4078356</v>
      </c>
      <c r="DW45" s="96">
        <v>4167234.0000000005</v>
      </c>
      <c r="DX45" s="96">
        <v>4251297</v>
      </c>
      <c r="DY45" s="96">
        <v>4331667</v>
      </c>
      <c r="DZ45" s="96">
        <v>4411366</v>
      </c>
      <c r="EA45" s="96">
        <v>4505384</v>
      </c>
      <c r="EB45" s="96">
        <v>4515453</v>
      </c>
      <c r="EC45" s="96">
        <v>4520959</v>
      </c>
      <c r="ED45" s="96">
        <v>4738483</v>
      </c>
      <c r="EE45" s="96">
        <v>4979130</v>
      </c>
      <c r="EF45" s="96">
        <v>5045145</v>
      </c>
      <c r="EG45" s="96">
        <v>5096269</v>
      </c>
      <c r="EH45" s="96">
        <v>5251069</v>
      </c>
      <c r="EI45" s="96">
        <v>5438309</v>
      </c>
      <c r="EJ45" s="96">
        <v>5625602</v>
      </c>
      <c r="EK45" s="96">
        <v>5819586</v>
      </c>
      <c r="EL45" s="96">
        <v>5982833</v>
      </c>
      <c r="EM45" s="96">
        <v>6205676</v>
      </c>
      <c r="EN45" s="96">
        <v>6474656</v>
      </c>
      <c r="EO45" s="96">
        <v>6629146</v>
      </c>
      <c r="EP45" s="96">
        <v>6783450</v>
      </c>
      <c r="EQ45" s="96">
        <v>7089064</v>
      </c>
      <c r="ER45" s="96">
        <v>7410108</v>
      </c>
      <c r="ES45" s="96">
        <v>7670366</v>
      </c>
      <c r="ET45" s="96">
        <v>7938840</v>
      </c>
      <c r="EU45" s="96">
        <v>8222705</v>
      </c>
      <c r="EV45" s="96">
        <v>8512093</v>
      </c>
      <c r="EW45" s="96">
        <v>8804124</v>
      </c>
      <c r="EX45" s="96">
        <v>9116192</v>
      </c>
      <c r="EY45" s="96">
        <v>9487833</v>
      </c>
      <c r="EZ45" s="96">
        <v>9920036</v>
      </c>
      <c r="FA45" s="96">
        <v>10328092</v>
      </c>
      <c r="FB45" s="96">
        <v>10706424</v>
      </c>
      <c r="FC45" s="96">
        <v>11081660</v>
      </c>
      <c r="FD45" s="96">
        <v>11476296</v>
      </c>
      <c r="FE45" s="96">
        <v>11893754</v>
      </c>
      <c r="FF45" s="96">
        <v>12312575</v>
      </c>
      <c r="FG45" s="96">
        <v>12754997</v>
      </c>
      <c r="FH45" s="96">
        <v>13210998</v>
      </c>
      <c r="FI45" s="96">
        <v>13691079</v>
      </c>
      <c r="FJ45" s="96">
        <v>14188678</v>
      </c>
      <c r="FK45" s="96">
        <v>14647621</v>
      </c>
      <c r="FL45" s="96">
        <v>15114655</v>
      </c>
      <c r="FM45" s="96">
        <v>15622759</v>
      </c>
      <c r="FN45" s="96">
        <v>16156531</v>
      </c>
      <c r="FO45" s="96">
        <v>16685223.000000002</v>
      </c>
      <c r="FP45" s="96">
        <v>17224679</v>
      </c>
      <c r="FQ45" s="96">
        <v>17828273</v>
      </c>
      <c r="FR45" s="96">
        <v>18455316</v>
      </c>
      <c r="FS45" s="96">
        <v>19319064</v>
      </c>
    </row>
    <row r="46" spans="1:175" x14ac:dyDescent="0.3">
      <c r="A46" s="15" t="s">
        <v>29</v>
      </c>
      <c r="B46" s="96">
        <v>1018729.3242458218</v>
      </c>
      <c r="C46" s="96">
        <v>1019270.3482419061</v>
      </c>
      <c r="D46" s="96">
        <v>1019811.6595635415</v>
      </c>
      <c r="E46" s="96">
        <v>1020353.2583633197</v>
      </c>
      <c r="F46" s="96">
        <v>1020895.144793914</v>
      </c>
      <c r="G46" s="96">
        <v>1021437.3190080789</v>
      </c>
      <c r="H46" s="96">
        <v>1021979.7811586492</v>
      </c>
      <c r="I46" s="96">
        <v>1022522.5313985416</v>
      </c>
      <c r="J46" s="96">
        <v>1023065.569880754</v>
      </c>
      <c r="K46" s="96">
        <v>1023608.8967583649</v>
      </c>
      <c r="L46" s="96">
        <v>1024152.5121845361</v>
      </c>
      <c r="M46" s="96">
        <v>1026138.9396100537</v>
      </c>
      <c r="N46" s="96">
        <v>1028129.2198737666</v>
      </c>
      <c r="O46" s="96">
        <v>1030123.3604485693</v>
      </c>
      <c r="P46" s="96">
        <v>1032121.3688218502</v>
      </c>
      <c r="Q46" s="96">
        <v>1034123.2524955203</v>
      </c>
      <c r="R46" s="96">
        <v>1036129.0189860413</v>
      </c>
      <c r="S46" s="96">
        <v>1038138.6758244532</v>
      </c>
      <c r="T46" s="96">
        <v>1040152.2305564036</v>
      </c>
      <c r="U46" s="96">
        <v>1042169.6907421754</v>
      </c>
      <c r="V46" s="96">
        <v>1044191.0639567135</v>
      </c>
      <c r="W46" s="96">
        <v>1047770.1770767033</v>
      </c>
      <c r="X46" s="96">
        <v>1051361.5581150537</v>
      </c>
      <c r="Y46" s="96">
        <v>1054965.2491217968</v>
      </c>
      <c r="Z46" s="96">
        <v>1058581.2922910971</v>
      </c>
      <c r="AA46" s="96">
        <v>1062209.7299617452</v>
      </c>
      <c r="AB46" s="96">
        <v>1065850.6046176543</v>
      </c>
      <c r="AC46" s="96">
        <v>1069503.9588883573</v>
      </c>
      <c r="AD46" s="96">
        <v>1073169.8355495052</v>
      </c>
      <c r="AE46" s="96">
        <v>1076848.2775233695</v>
      </c>
      <c r="AF46" s="96">
        <v>1080539.3278793427</v>
      </c>
      <c r="AG46" s="96">
        <v>1084267.216008564</v>
      </c>
      <c r="AH46" s="96">
        <v>1088007.9654465276</v>
      </c>
      <c r="AI46" s="96">
        <v>1091761.6205650754</v>
      </c>
      <c r="AJ46" s="96">
        <v>1095528.2258891328</v>
      </c>
      <c r="AK46" s="96">
        <v>1099307.8260972386</v>
      </c>
      <c r="AL46" s="96">
        <v>1103100.4660220721</v>
      </c>
      <c r="AM46" s="96">
        <v>1106906.1906509877</v>
      </c>
      <c r="AN46" s="96">
        <v>1110725.0451265464</v>
      </c>
      <c r="AO46" s="96">
        <v>1114557.0747470532</v>
      </c>
      <c r="AP46" s="96">
        <v>1118402.3249670912</v>
      </c>
      <c r="AQ46" s="96">
        <v>1113333.1660661791</v>
      </c>
      <c r="AR46" s="96">
        <v>1108286.9831296306</v>
      </c>
      <c r="AS46" s="96">
        <v>1103263.6720188798</v>
      </c>
      <c r="AT46" s="96">
        <v>1098263.129067369</v>
      </c>
      <c r="AU46" s="96">
        <v>1093285.2510784089</v>
      </c>
      <c r="AV46" s="96">
        <v>1088329.9353230493</v>
      </c>
      <c r="AW46" s="96">
        <v>1083397.0795379595</v>
      </c>
      <c r="AX46" s="96">
        <v>1078486.5819233165</v>
      </c>
      <c r="AY46" s="96">
        <v>1073598.3411407056</v>
      </c>
      <c r="AZ46" s="96">
        <v>1068732.256311028</v>
      </c>
      <c r="BA46" s="96">
        <v>1062319.8627731621</v>
      </c>
      <c r="BB46" s="96">
        <v>1055945.943596523</v>
      </c>
      <c r="BC46" s="96">
        <v>1049610.2679349442</v>
      </c>
      <c r="BD46" s="96">
        <v>1043312.6063273345</v>
      </c>
      <c r="BE46" s="96">
        <v>1037052.7306893709</v>
      </c>
      <c r="BF46" s="96">
        <v>1030830.4143052347</v>
      </c>
      <c r="BG46" s="96">
        <v>1024645.4318194034</v>
      </c>
      <c r="BH46" s="96">
        <v>1018497.5592284871</v>
      </c>
      <c r="BI46" s="96">
        <v>1012386.5738731163</v>
      </c>
      <c r="BJ46" s="96">
        <v>1006312.2544298772</v>
      </c>
      <c r="BK46" s="96">
        <v>1001275.1307245961</v>
      </c>
      <c r="BL46" s="96">
        <v>996263.22048075369</v>
      </c>
      <c r="BM46" s="96">
        <v>991276.3974916744</v>
      </c>
      <c r="BN46" s="96">
        <v>986314.53618241334</v>
      </c>
      <c r="BO46" s="96">
        <v>981377.51160659478</v>
      </c>
      <c r="BP46" s="96">
        <v>976465.19944326533</v>
      </c>
      <c r="BQ46" s="96">
        <v>971577.475993764</v>
      </c>
      <c r="BR46" s="96">
        <v>966714.21817860624</v>
      </c>
      <c r="BS46" s="96">
        <v>961875.30353438528</v>
      </c>
      <c r="BT46" s="96">
        <v>957060.61021068937</v>
      </c>
      <c r="BU46" s="96">
        <v>969502.39814342838</v>
      </c>
      <c r="BV46" s="96">
        <v>982105.92931929289</v>
      </c>
      <c r="BW46" s="96">
        <v>994873.30640044366</v>
      </c>
      <c r="BX46" s="96">
        <v>1007806.6593836492</v>
      </c>
      <c r="BY46" s="96">
        <v>1020908.1459556369</v>
      </c>
      <c r="BZ46" s="96">
        <v>1034179.95185306</v>
      </c>
      <c r="CA46" s="96">
        <v>1047624.2912271499</v>
      </c>
      <c r="CB46" s="96">
        <v>1061243.4070131027</v>
      </c>
      <c r="CC46" s="96">
        <v>1075039.5713042731</v>
      </c>
      <c r="CD46" s="96">
        <v>1089015.0857312288</v>
      </c>
      <c r="CE46" s="96">
        <v>1102083.2667600033</v>
      </c>
      <c r="CF46" s="96">
        <v>1115308.2659611232</v>
      </c>
      <c r="CG46" s="96">
        <v>1128691.9651526562</v>
      </c>
      <c r="CH46" s="96">
        <v>1142236.2687344879</v>
      </c>
      <c r="CI46" s="96">
        <v>1155943.1039593015</v>
      </c>
      <c r="CJ46" s="96">
        <v>1169814.4212068128</v>
      </c>
      <c r="CK46" s="96">
        <v>1183852.1942612943</v>
      </c>
      <c r="CL46" s="96">
        <v>1198058.4205924296</v>
      </c>
      <c r="CM46" s="96">
        <v>1212435.1216395383</v>
      </c>
      <c r="CN46" s="96">
        <v>1226984.3430992113</v>
      </c>
      <c r="CO46" s="96">
        <v>1246616.0925887988</v>
      </c>
      <c r="CP46" s="96">
        <v>1266561.9500702193</v>
      </c>
      <c r="CQ46" s="96">
        <v>1286826.941271343</v>
      </c>
      <c r="CR46" s="96">
        <v>1307416.1723316845</v>
      </c>
      <c r="CS46" s="96">
        <v>1328334.8310889914</v>
      </c>
      <c r="CT46" s="96">
        <v>1349588.1883864154</v>
      </c>
      <c r="CU46" s="96">
        <v>1371181.5994005981</v>
      </c>
      <c r="CV46" s="96">
        <v>1393120.5049910077</v>
      </c>
      <c r="CW46" s="96">
        <v>1415410.4330708638</v>
      </c>
      <c r="CX46" s="96">
        <v>1438056.9999999977</v>
      </c>
      <c r="CY46" s="96">
        <v>1461251</v>
      </c>
      <c r="CZ46" s="96">
        <v>1484824</v>
      </c>
      <c r="DA46" s="96">
        <v>1508948</v>
      </c>
      <c r="DB46" s="96">
        <v>1533757</v>
      </c>
      <c r="DC46" s="96">
        <v>1559363</v>
      </c>
      <c r="DD46" s="96">
        <v>1585846</v>
      </c>
      <c r="DE46" s="96">
        <v>1613277</v>
      </c>
      <c r="DF46" s="96">
        <v>1641670</v>
      </c>
      <c r="DG46" s="96">
        <v>1671331</v>
      </c>
      <c r="DH46" s="96">
        <v>1702346</v>
      </c>
      <c r="DI46" s="96">
        <v>1734580</v>
      </c>
      <c r="DJ46" s="96">
        <v>1768115</v>
      </c>
      <c r="DK46" s="96">
        <v>1803063</v>
      </c>
      <c r="DL46" s="96">
        <v>1839583</v>
      </c>
      <c r="DM46" s="96">
        <v>1877854</v>
      </c>
      <c r="DN46" s="96">
        <v>1918082</v>
      </c>
      <c r="DO46" s="96">
        <v>1960444</v>
      </c>
      <c r="DP46" s="96">
        <v>2005100</v>
      </c>
      <c r="DQ46" s="96">
        <v>2051514.9999999998</v>
      </c>
      <c r="DR46" s="96">
        <v>2097505</v>
      </c>
      <c r="DS46" s="96">
        <v>2141450</v>
      </c>
      <c r="DT46" s="96">
        <v>2183769</v>
      </c>
      <c r="DU46" s="96">
        <v>2226008</v>
      </c>
      <c r="DV46" s="96">
        <v>2269338</v>
      </c>
      <c r="DW46" s="96">
        <v>2313916</v>
      </c>
      <c r="DX46" s="96">
        <v>2348566</v>
      </c>
      <c r="DY46" s="96">
        <v>2372930</v>
      </c>
      <c r="DZ46" s="96">
        <v>2397961</v>
      </c>
      <c r="EA46" s="96">
        <v>2423794</v>
      </c>
      <c r="EB46" s="96">
        <v>2450535</v>
      </c>
      <c r="EC46" s="96">
        <v>2478402</v>
      </c>
      <c r="ED46" s="96">
        <v>2507375</v>
      </c>
      <c r="EE46" s="96">
        <v>2537399</v>
      </c>
      <c r="EF46" s="96">
        <v>2568610</v>
      </c>
      <c r="EG46" s="96">
        <v>2600932</v>
      </c>
      <c r="EH46" s="96">
        <v>2634258</v>
      </c>
      <c r="EI46" s="96">
        <v>2669155</v>
      </c>
      <c r="EJ46" s="96">
        <v>2713965</v>
      </c>
      <c r="EK46" s="96">
        <v>2783970</v>
      </c>
      <c r="EL46" s="96">
        <v>2871910</v>
      </c>
      <c r="EM46" s="96">
        <v>2963191</v>
      </c>
      <c r="EN46" s="96">
        <v>3058831</v>
      </c>
      <c r="EO46" s="96">
        <v>3157839</v>
      </c>
      <c r="EP46" s="96">
        <v>3257954</v>
      </c>
      <c r="EQ46" s="96">
        <v>3348052</v>
      </c>
      <c r="ER46" s="96">
        <v>3435965</v>
      </c>
      <c r="ES46" s="96">
        <v>3531700</v>
      </c>
      <c r="ET46" s="96">
        <v>3628827</v>
      </c>
      <c r="EU46" s="96">
        <v>3729450</v>
      </c>
      <c r="EV46" s="96">
        <v>3833416</v>
      </c>
      <c r="EW46" s="96">
        <v>3919487</v>
      </c>
      <c r="EX46" s="96">
        <v>4006077</v>
      </c>
      <c r="EY46" s="96">
        <v>4103086.0000000005</v>
      </c>
      <c r="EZ46" s="96">
        <v>4192826</v>
      </c>
      <c r="FA46" s="96">
        <v>4288810</v>
      </c>
      <c r="FB46" s="96">
        <v>4377579</v>
      </c>
      <c r="FC46" s="96">
        <v>4462770</v>
      </c>
      <c r="FD46" s="96">
        <v>4558984</v>
      </c>
      <c r="FE46" s="96">
        <v>4529047</v>
      </c>
      <c r="FF46" s="96">
        <v>4492995</v>
      </c>
      <c r="FG46" s="96">
        <v>4565021</v>
      </c>
      <c r="FH46" s="96">
        <v>4610848</v>
      </c>
      <c r="FI46" s="96">
        <v>4642419</v>
      </c>
      <c r="FJ46" s="96">
        <v>4623182</v>
      </c>
      <c r="FK46" s="96">
        <v>4629320</v>
      </c>
      <c r="FL46" s="96">
        <v>4713663</v>
      </c>
      <c r="FM46" s="96">
        <v>4793511</v>
      </c>
      <c r="FN46" s="96">
        <v>4878657</v>
      </c>
      <c r="FO46" s="96">
        <v>4944703</v>
      </c>
      <c r="FP46" s="96">
        <v>5026628</v>
      </c>
      <c r="FQ46" s="96">
        <v>5112100</v>
      </c>
      <c r="FR46" s="96">
        <v>5098039</v>
      </c>
      <c r="FS46" s="96">
        <v>5152421</v>
      </c>
    </row>
    <row r="47" spans="1:175" x14ac:dyDescent="0.3">
      <c r="A47" s="15" t="s">
        <v>33</v>
      </c>
      <c r="B47" s="96">
        <v>2683320.4017180856</v>
      </c>
      <c r="C47" s="96">
        <v>2695964.7825428769</v>
      </c>
      <c r="D47" s="96">
        <v>2708668.7464000704</v>
      </c>
      <c r="E47" s="96">
        <v>2721432.5740576857</v>
      </c>
      <c r="F47" s="96">
        <v>2734256.5476067797</v>
      </c>
      <c r="G47" s="96">
        <v>2747140.9504676834</v>
      </c>
      <c r="H47" s="96">
        <v>2760086.0673962659</v>
      </c>
      <c r="I47" s="96">
        <v>2773092.1844902267</v>
      </c>
      <c r="J47" s="96">
        <v>2786159.5891954172</v>
      </c>
      <c r="K47" s="96">
        <v>2799288.5703121983</v>
      </c>
      <c r="L47" s="96">
        <v>2812479.4180018157</v>
      </c>
      <c r="M47" s="96">
        <v>2826702.6085995012</v>
      </c>
      <c r="N47" s="96">
        <v>2840997.7283105105</v>
      </c>
      <c r="O47" s="96">
        <v>2855365.1408927017</v>
      </c>
      <c r="P47" s="96">
        <v>2869805.2119435174</v>
      </c>
      <c r="Q47" s="96">
        <v>2884318.3089092919</v>
      </c>
      <c r="R47" s="96">
        <v>2898904.8010945953</v>
      </c>
      <c r="S47" s="96">
        <v>2913565.0596716367</v>
      </c>
      <c r="T47" s="96">
        <v>2928299.4576897058</v>
      </c>
      <c r="U47" s="96">
        <v>2943108.3700846671</v>
      </c>
      <c r="V47" s="96">
        <v>2957992.1736884997</v>
      </c>
      <c r="W47" s="96">
        <v>2975966.0091049746</v>
      </c>
      <c r="X47" s="96">
        <v>2994049.0600773436</v>
      </c>
      <c r="Y47" s="96">
        <v>3012241.9902390144</v>
      </c>
      <c r="Z47" s="96">
        <v>3030545.4672558717</v>
      </c>
      <c r="AA47" s="96">
        <v>3048960.1628507823</v>
      </c>
      <c r="AB47" s="96">
        <v>3067486.7528282451</v>
      </c>
      <c r="AC47" s="96">
        <v>3086125.9170991913</v>
      </c>
      <c r="AD47" s="96">
        <v>3104878.3397059394</v>
      </c>
      <c r="AE47" s="96">
        <v>3123744.708847296</v>
      </c>
      <c r="AF47" s="96">
        <v>3142725.7169038169</v>
      </c>
      <c r="AG47" s="96">
        <v>3161881.6552349199</v>
      </c>
      <c r="AH47" s="96">
        <v>3181154.355258388</v>
      </c>
      <c r="AI47" s="96">
        <v>3200544.5286748209</v>
      </c>
      <c r="AJ47" s="96">
        <v>3220052.8915228662</v>
      </c>
      <c r="AK47" s="96">
        <v>3239680.1642056601</v>
      </c>
      <c r="AL47" s="96">
        <v>3259427.0715174326</v>
      </c>
      <c r="AM47" s="96">
        <v>3279294.3426702665</v>
      </c>
      <c r="AN47" s="96">
        <v>3299282.7113210359</v>
      </c>
      <c r="AO47" s="96">
        <v>3319392.9155984884</v>
      </c>
      <c r="AP47" s="96">
        <v>3339625.6981305084</v>
      </c>
      <c r="AQ47" s="96">
        <v>3326648.4127718443</v>
      </c>
      <c r="AR47" s="96">
        <v>3313721.5552007533</v>
      </c>
      <c r="AS47" s="96">
        <v>3300844.9294624054</v>
      </c>
      <c r="AT47" s="96">
        <v>3288018.3403634196</v>
      </c>
      <c r="AU47" s="96">
        <v>3275241.5934689087</v>
      </c>
      <c r="AV47" s="96">
        <v>3262514.4950995301</v>
      </c>
      <c r="AW47" s="96">
        <v>3249836.8523285496</v>
      </c>
      <c r="AX47" s="96">
        <v>3237208.4729789179</v>
      </c>
      <c r="AY47" s="96">
        <v>3224629.1656203568</v>
      </c>
      <c r="AZ47" s="96">
        <v>3212098.7395664589</v>
      </c>
      <c r="BA47" s="96">
        <v>3184674.18329093</v>
      </c>
      <c r="BB47" s="96">
        <v>3157483.7749504084</v>
      </c>
      <c r="BC47" s="96">
        <v>3130525.5154148112</v>
      </c>
      <c r="BD47" s="96">
        <v>3103797.4226224143</v>
      </c>
      <c r="BE47" s="96">
        <v>3077297.5314341253</v>
      </c>
      <c r="BF47" s="96">
        <v>3051023.8934890004</v>
      </c>
      <c r="BG47" s="96">
        <v>3024974.5770609924</v>
      </c>
      <c r="BH47" s="96">
        <v>2999147.6669169255</v>
      </c>
      <c r="BI47" s="96">
        <v>2973541.26417568</v>
      </c>
      <c r="BJ47" s="96">
        <v>2948153.486168582</v>
      </c>
      <c r="BK47" s="96">
        <v>2935449.0342611163</v>
      </c>
      <c r="BL47" s="96">
        <v>2922799.3295365996</v>
      </c>
      <c r="BM47" s="96">
        <v>2910204.1360734776</v>
      </c>
      <c r="BN47" s="96">
        <v>2897663.2189668505</v>
      </c>
      <c r="BO47" s="96">
        <v>2885176.3443240928</v>
      </c>
      <c r="BP47" s="96">
        <v>2872743.2792604896</v>
      </c>
      <c r="BQ47" s="96">
        <v>2860363.7918948936</v>
      </c>
      <c r="BR47" s="96">
        <v>2848037.6513454029</v>
      </c>
      <c r="BS47" s="96">
        <v>2835764.6277250513</v>
      </c>
      <c r="BT47" s="96">
        <v>2823544.4921375201</v>
      </c>
      <c r="BU47" s="96">
        <v>2861071.6787042315</v>
      </c>
      <c r="BV47" s="96">
        <v>2899097.631886994</v>
      </c>
      <c r="BW47" s="96">
        <v>2937628.9806969333</v>
      </c>
      <c r="BX47" s="96">
        <v>2976672.4422500879</v>
      </c>
      <c r="BY47" s="96">
        <v>3016234.8229383915</v>
      </c>
      <c r="BZ47" s="96">
        <v>3056323.0196162248</v>
      </c>
      <c r="CA47" s="96">
        <v>3096944.0208027312</v>
      </c>
      <c r="CB47" s="96">
        <v>3138104.9079001197</v>
      </c>
      <c r="CC47" s="96">
        <v>3179812.856428152</v>
      </c>
      <c r="CD47" s="96">
        <v>3222075.1372750429</v>
      </c>
      <c r="CE47" s="96">
        <v>3263591.3030331992</v>
      </c>
      <c r="CF47" s="96">
        <v>3305642.4010774838</v>
      </c>
      <c r="CG47" s="96">
        <v>3348235.3239651811</v>
      </c>
      <c r="CH47" s="96">
        <v>3391377.0530635938</v>
      </c>
      <c r="CI47" s="96">
        <v>3435074.659694354</v>
      </c>
      <c r="CJ47" s="96">
        <v>3479335.3062924724</v>
      </c>
      <c r="CK47" s="96">
        <v>3524166.2475803299</v>
      </c>
      <c r="CL47" s="96">
        <v>3569574.8317567934</v>
      </c>
      <c r="CM47" s="96">
        <v>3615568.5017016507</v>
      </c>
      <c r="CN47" s="96">
        <v>3662154.7961955639</v>
      </c>
      <c r="CO47" s="96">
        <v>3724025.618951052</v>
      </c>
      <c r="CP47" s="96">
        <v>3786941.727589163</v>
      </c>
      <c r="CQ47" s="96">
        <v>3850920.7818488129</v>
      </c>
      <c r="CR47" s="96">
        <v>3915980.7398240217</v>
      </c>
      <c r="CS47" s="96">
        <v>3982139.863004521</v>
      </c>
      <c r="CT47" s="96">
        <v>4049416.721401514</v>
      </c>
      <c r="CU47" s="96">
        <v>4117830.198760041</v>
      </c>
      <c r="CV47" s="96">
        <v>4187399.4978593993</v>
      </c>
      <c r="CW47" s="96">
        <v>4258144.1459031207</v>
      </c>
      <c r="CX47" s="96">
        <v>4330083.9999999991</v>
      </c>
      <c r="CY47" s="96">
        <v>4395353</v>
      </c>
      <c r="CZ47" s="96">
        <v>4464716</v>
      </c>
      <c r="DA47" s="96">
        <v>4538446</v>
      </c>
      <c r="DB47" s="96">
        <v>4616886</v>
      </c>
      <c r="DC47" s="96">
        <v>4700257</v>
      </c>
      <c r="DD47" s="96">
        <v>4788337</v>
      </c>
      <c r="DE47" s="96">
        <v>4878933</v>
      </c>
      <c r="DF47" s="96">
        <v>4972218</v>
      </c>
      <c r="DG47" s="96">
        <v>5070071</v>
      </c>
      <c r="DH47" s="96">
        <v>5159057</v>
      </c>
      <c r="DI47" s="96">
        <v>5239273</v>
      </c>
      <c r="DJ47" s="96">
        <v>5338620</v>
      </c>
      <c r="DK47" s="96">
        <v>5456623</v>
      </c>
      <c r="DL47" s="96">
        <v>5578257</v>
      </c>
      <c r="DM47" s="96">
        <v>5704686</v>
      </c>
      <c r="DN47" s="96">
        <v>5837295</v>
      </c>
      <c r="DO47" s="96">
        <v>5977318</v>
      </c>
      <c r="DP47" s="96">
        <v>6125863</v>
      </c>
      <c r="DQ47" s="96">
        <v>6283462</v>
      </c>
      <c r="DR47" s="96">
        <v>6449793</v>
      </c>
      <c r="DS47" s="96">
        <v>6624408</v>
      </c>
      <c r="DT47" s="96">
        <v>6806872</v>
      </c>
      <c r="DU47" s="96">
        <v>6996660</v>
      </c>
      <c r="DV47" s="96">
        <v>7193583</v>
      </c>
      <c r="DW47" s="96">
        <v>7397120</v>
      </c>
      <c r="DX47" s="96">
        <v>7597962</v>
      </c>
      <c r="DY47" s="96">
        <v>7796501</v>
      </c>
      <c r="DZ47" s="96">
        <v>8011921</v>
      </c>
      <c r="EA47" s="96">
        <v>8239641</v>
      </c>
      <c r="EB47" s="96">
        <v>8512219</v>
      </c>
      <c r="EC47" s="96">
        <v>8816377</v>
      </c>
      <c r="ED47" s="96">
        <v>9028678</v>
      </c>
      <c r="EE47" s="96">
        <v>9215397</v>
      </c>
      <c r="EF47" s="96">
        <v>9475078</v>
      </c>
      <c r="EG47" s="96">
        <v>9761730</v>
      </c>
      <c r="EH47" s="96">
        <v>10060342</v>
      </c>
      <c r="EI47" s="96">
        <v>10370749</v>
      </c>
      <c r="EJ47" s="96">
        <v>10684968</v>
      </c>
      <c r="EK47" s="96">
        <v>11002745</v>
      </c>
      <c r="EL47" s="96">
        <v>11331821</v>
      </c>
      <c r="EM47" s="96">
        <v>11667180</v>
      </c>
      <c r="EN47" s="96">
        <v>12006353</v>
      </c>
      <c r="EO47" s="96">
        <v>12353131</v>
      </c>
      <c r="EP47" s="96">
        <v>12704903</v>
      </c>
      <c r="EQ47" s="96">
        <v>13058516</v>
      </c>
      <c r="ER47" s="96">
        <v>13414757</v>
      </c>
      <c r="ES47" s="96">
        <v>13775214</v>
      </c>
      <c r="ET47" s="96">
        <v>14144860</v>
      </c>
      <c r="EU47" s="96">
        <v>14525140</v>
      </c>
      <c r="EV47" s="96">
        <v>14912631</v>
      </c>
      <c r="EW47" s="96">
        <v>15309490</v>
      </c>
      <c r="EX47" s="96">
        <v>15725528</v>
      </c>
      <c r="EY47" s="96">
        <v>16160340</v>
      </c>
      <c r="EZ47" s="96">
        <v>16610487.000000002</v>
      </c>
      <c r="FA47" s="96">
        <v>17074594</v>
      </c>
      <c r="FB47" s="96">
        <v>17550407</v>
      </c>
      <c r="FC47" s="96">
        <v>18049896</v>
      </c>
      <c r="FD47" s="96">
        <v>18574056</v>
      </c>
      <c r="FE47" s="96">
        <v>19113974</v>
      </c>
      <c r="FF47" s="96">
        <v>19668066</v>
      </c>
      <c r="FG47" s="96">
        <v>20232304</v>
      </c>
      <c r="FH47" s="96">
        <v>20809529</v>
      </c>
      <c r="FI47" s="96">
        <v>21402376</v>
      </c>
      <c r="FJ47" s="96">
        <v>22059893</v>
      </c>
      <c r="FK47" s="96">
        <v>22763414</v>
      </c>
      <c r="FL47" s="96">
        <v>23454161</v>
      </c>
      <c r="FM47" s="96">
        <v>24128601</v>
      </c>
      <c r="FN47" s="96">
        <v>24806383</v>
      </c>
      <c r="FO47" s="96">
        <v>25506095</v>
      </c>
      <c r="FP47" s="96">
        <v>26210558</v>
      </c>
      <c r="FQ47" s="96">
        <v>26915758</v>
      </c>
      <c r="FR47" s="96">
        <v>27632771</v>
      </c>
      <c r="FS47" s="96">
        <v>28372687</v>
      </c>
    </row>
    <row r="48" spans="1:175" x14ac:dyDescent="0.3">
      <c r="A48" s="15" t="s">
        <v>37</v>
      </c>
      <c r="B48" s="96">
        <v>143011.85467563878</v>
      </c>
      <c r="C48" s="96">
        <v>143869.9258036926</v>
      </c>
      <c r="D48" s="96">
        <v>144733.14535851477</v>
      </c>
      <c r="E48" s="96">
        <v>145601.54423066587</v>
      </c>
      <c r="F48" s="96">
        <v>146475.15349604987</v>
      </c>
      <c r="G48" s="96">
        <v>147354.00441702615</v>
      </c>
      <c r="H48" s="96">
        <v>148238.12844352829</v>
      </c>
      <c r="I48" s="96">
        <v>149127.5572141895</v>
      </c>
      <c r="J48" s="96">
        <v>150022.32255747463</v>
      </c>
      <c r="K48" s="96">
        <v>150922.45649281944</v>
      </c>
      <c r="L48" s="96">
        <v>151827.99123177645</v>
      </c>
      <c r="M48" s="96">
        <v>152738.95917916714</v>
      </c>
      <c r="N48" s="96">
        <v>153655.39293424218</v>
      </c>
      <c r="O48" s="96">
        <v>154577.32529184766</v>
      </c>
      <c r="P48" s="96">
        <v>155504.78924359879</v>
      </c>
      <c r="Q48" s="96">
        <v>156437.8179790604</v>
      </c>
      <c r="R48" s="96">
        <v>157376.44488693477</v>
      </c>
      <c r="S48" s="96">
        <v>158320.70355625646</v>
      </c>
      <c r="T48" s="96">
        <v>159270.62777759403</v>
      </c>
      <c r="U48" s="96">
        <v>160226.2515442596</v>
      </c>
      <c r="V48" s="96">
        <v>161187.60905352546</v>
      </c>
      <c r="W48" s="96">
        <v>162315.92231690011</v>
      </c>
      <c r="X48" s="96">
        <v>163452.13377311832</v>
      </c>
      <c r="Y48" s="96">
        <v>164596.29870953012</v>
      </c>
      <c r="Z48" s="96">
        <v>165748.47280049676</v>
      </c>
      <c r="AA48" s="96">
        <v>166908.7121101002</v>
      </c>
      <c r="AB48" s="96">
        <v>168077.07309487084</v>
      </c>
      <c r="AC48" s="96">
        <v>169253.61260653485</v>
      </c>
      <c r="AD48" s="96">
        <v>170438.38789478055</v>
      </c>
      <c r="AE48" s="96">
        <v>171631.45661004397</v>
      </c>
      <c r="AF48" s="96">
        <v>172832.87680631405</v>
      </c>
      <c r="AG48" s="96">
        <v>174042.70694395824</v>
      </c>
      <c r="AH48" s="96">
        <v>175261.00589256591</v>
      </c>
      <c r="AI48" s="96">
        <v>176487.83293381386</v>
      </c>
      <c r="AJ48" s="96">
        <v>177723.24776435056</v>
      </c>
      <c r="AK48" s="96">
        <v>178967.31049870097</v>
      </c>
      <c r="AL48" s="96">
        <v>180220.08167219182</v>
      </c>
      <c r="AM48" s="96">
        <v>181481.62224389717</v>
      </c>
      <c r="AN48" s="96">
        <v>182751.99359960444</v>
      </c>
      <c r="AO48" s="96">
        <v>184031.25755480165</v>
      </c>
      <c r="AP48" s="96">
        <v>185319.47635768523</v>
      </c>
      <c r="AQ48" s="96">
        <v>184392.87897589686</v>
      </c>
      <c r="AR48" s="96">
        <v>183470.91458101742</v>
      </c>
      <c r="AS48" s="96">
        <v>182553.56000811237</v>
      </c>
      <c r="AT48" s="96">
        <v>181640.79220807186</v>
      </c>
      <c r="AU48" s="96">
        <v>180732.58824703156</v>
      </c>
      <c r="AV48" s="96">
        <v>179828.92530579644</v>
      </c>
      <c r="AW48" s="96">
        <v>178929.78067926748</v>
      </c>
      <c r="AX48" s="96">
        <v>178035.13177587118</v>
      </c>
      <c r="AY48" s="96">
        <v>177144.95611699187</v>
      </c>
      <c r="AZ48" s="96">
        <v>176259.23133640733</v>
      </c>
      <c r="BA48" s="96">
        <v>174496.63902304322</v>
      </c>
      <c r="BB48" s="96">
        <v>172751.67263281276</v>
      </c>
      <c r="BC48" s="96">
        <v>171024.15590648458</v>
      </c>
      <c r="BD48" s="96">
        <v>169313.91434741969</v>
      </c>
      <c r="BE48" s="96">
        <v>167620.77520394546</v>
      </c>
      <c r="BF48" s="96">
        <v>165944.56745190595</v>
      </c>
      <c r="BG48" s="96">
        <v>164285.12177738684</v>
      </c>
      <c r="BH48" s="96">
        <v>162642.27055961295</v>
      </c>
      <c r="BI48" s="96">
        <v>161015.84785401679</v>
      </c>
      <c r="BJ48" s="96">
        <v>159405.68937547645</v>
      </c>
      <c r="BK48" s="96">
        <v>158449.25523922354</v>
      </c>
      <c r="BL48" s="96">
        <v>157498.55970778817</v>
      </c>
      <c r="BM48" s="96">
        <v>156553.5683495414</v>
      </c>
      <c r="BN48" s="96">
        <v>155614.24693944413</v>
      </c>
      <c r="BO48" s="96">
        <v>154680.56145780743</v>
      </c>
      <c r="BP48" s="96">
        <v>153752.47808906055</v>
      </c>
      <c r="BQ48" s="96">
        <v>152829.96322052617</v>
      </c>
      <c r="BR48" s="96">
        <v>151912.98344120296</v>
      </c>
      <c r="BS48" s="96">
        <v>151001.50554055572</v>
      </c>
      <c r="BT48" s="96">
        <v>150095.49650731246</v>
      </c>
      <c r="BU48" s="96">
        <v>152046.73796190755</v>
      </c>
      <c r="BV48" s="96">
        <v>154023.34555541238</v>
      </c>
      <c r="BW48" s="96">
        <v>156025.64904763276</v>
      </c>
      <c r="BX48" s="96">
        <v>158053.982485252</v>
      </c>
      <c r="BY48" s="96">
        <v>160108.68425756032</v>
      </c>
      <c r="BZ48" s="96">
        <v>162190.09715290862</v>
      </c>
      <c r="CA48" s="96">
        <v>164298.56841589647</v>
      </c>
      <c r="CB48" s="96">
        <v>166434.44980530316</v>
      </c>
      <c r="CC48" s="96">
        <v>168598.09765277212</v>
      </c>
      <c r="CD48" s="96">
        <v>170789.87292225813</v>
      </c>
      <c r="CE48" s="96">
        <v>172839.3513973252</v>
      </c>
      <c r="CF48" s="96">
        <v>174913.42361409307</v>
      </c>
      <c r="CG48" s="96">
        <v>177012.38469746214</v>
      </c>
      <c r="CH48" s="96">
        <v>179136.53331383163</v>
      </c>
      <c r="CI48" s="96">
        <v>181286.17171359758</v>
      </c>
      <c r="CJ48" s="96">
        <v>183461.60577416071</v>
      </c>
      <c r="CK48" s="96">
        <v>185663.14504345058</v>
      </c>
      <c r="CL48" s="96">
        <v>187891.10278397196</v>
      </c>
      <c r="CM48" s="96">
        <v>190145.79601737956</v>
      </c>
      <c r="CN48" s="96">
        <v>192427.54556958799</v>
      </c>
      <c r="CO48" s="96">
        <v>195595.75047893831</v>
      </c>
      <c r="CP48" s="96">
        <v>198816.11799483182</v>
      </c>
      <c r="CQ48" s="96">
        <v>202089.5069435123</v>
      </c>
      <c r="CR48" s="96">
        <v>205416.79029128578</v>
      </c>
      <c r="CS48" s="96">
        <v>208798.8553773287</v>
      </c>
      <c r="CT48" s="96">
        <v>212236.60415032826</v>
      </c>
      <c r="CU48" s="96">
        <v>215730.95340901971</v>
      </c>
      <c r="CV48" s="96">
        <v>219282.83504668318</v>
      </c>
      <c r="CW48" s="96">
        <v>222893.19629966666</v>
      </c>
      <c r="CX48" s="96">
        <v>226563.0000000002</v>
      </c>
      <c r="CY48" s="96">
        <v>230615</v>
      </c>
      <c r="CZ48" s="96">
        <v>234684</v>
      </c>
      <c r="DA48" s="96">
        <v>238796</v>
      </c>
      <c r="DB48" s="96">
        <v>242975</v>
      </c>
      <c r="DC48" s="96">
        <v>247215</v>
      </c>
      <c r="DD48" s="96">
        <v>251528</v>
      </c>
      <c r="DE48" s="96">
        <v>255915</v>
      </c>
      <c r="DF48" s="96">
        <v>260387</v>
      </c>
      <c r="DG48" s="96">
        <v>264996</v>
      </c>
      <c r="DH48" s="96">
        <v>269807</v>
      </c>
      <c r="DI48" s="96">
        <v>274896</v>
      </c>
      <c r="DJ48" s="96">
        <v>280286</v>
      </c>
      <c r="DK48" s="96">
        <v>285965</v>
      </c>
      <c r="DL48" s="96">
        <v>291942</v>
      </c>
      <c r="DM48" s="96">
        <v>298238</v>
      </c>
      <c r="DN48" s="96">
        <v>304859</v>
      </c>
      <c r="DO48" s="96">
        <v>311805</v>
      </c>
      <c r="DP48" s="96">
        <v>318849</v>
      </c>
      <c r="DQ48" s="96">
        <v>322517</v>
      </c>
      <c r="DR48" s="96">
        <v>320803</v>
      </c>
      <c r="DS48" s="96">
        <v>315940</v>
      </c>
      <c r="DT48" s="96">
        <v>309468</v>
      </c>
      <c r="DU48" s="96">
        <v>302281</v>
      </c>
      <c r="DV48" s="96">
        <v>294953</v>
      </c>
      <c r="DW48" s="96">
        <v>287901</v>
      </c>
      <c r="DX48" s="96">
        <v>281031</v>
      </c>
      <c r="DY48" s="96">
        <v>276779</v>
      </c>
      <c r="DZ48" s="96">
        <v>276531</v>
      </c>
      <c r="EA48" s="96">
        <v>279846</v>
      </c>
      <c r="EB48" s="96">
        <v>288644</v>
      </c>
      <c r="EC48" s="96">
        <v>303252</v>
      </c>
      <c r="ED48" s="96">
        <v>322216</v>
      </c>
      <c r="EE48" s="96">
        <v>343421</v>
      </c>
      <c r="EF48" s="96">
        <v>364899</v>
      </c>
      <c r="EG48" s="96">
        <v>385547</v>
      </c>
      <c r="EH48" s="96">
        <v>404728</v>
      </c>
      <c r="EI48" s="96">
        <v>422522</v>
      </c>
      <c r="EJ48" s="96">
        <v>439651</v>
      </c>
      <c r="EK48" s="96">
        <v>456808</v>
      </c>
      <c r="EL48" s="96">
        <v>474274</v>
      </c>
      <c r="EM48" s="96">
        <v>492217</v>
      </c>
      <c r="EN48" s="96">
        <v>510770</v>
      </c>
      <c r="EO48" s="96">
        <v>530023</v>
      </c>
      <c r="EP48" s="96">
        <v>550138</v>
      </c>
      <c r="EQ48" s="96">
        <v>571264</v>
      </c>
      <c r="ER48" s="96">
        <v>593492</v>
      </c>
      <c r="ES48" s="96">
        <v>616893</v>
      </c>
      <c r="ET48" s="96">
        <v>641474</v>
      </c>
      <c r="EU48" s="96">
        <v>667214</v>
      </c>
      <c r="EV48" s="96">
        <v>703279</v>
      </c>
      <c r="EW48" s="96">
        <v>749836</v>
      </c>
      <c r="EX48" s="96">
        <v>797957</v>
      </c>
      <c r="EY48" s="96">
        <v>847862</v>
      </c>
      <c r="EZ48" s="96">
        <v>899917</v>
      </c>
      <c r="FA48" s="96">
        <v>947367</v>
      </c>
      <c r="FB48" s="96">
        <v>990343</v>
      </c>
      <c r="FC48" s="96">
        <v>1036044.0000000001</v>
      </c>
      <c r="FD48" s="96">
        <v>1084530</v>
      </c>
      <c r="FE48" s="96">
        <v>1135673</v>
      </c>
      <c r="FF48" s="96">
        <v>1189085</v>
      </c>
      <c r="FG48" s="96">
        <v>1241835</v>
      </c>
      <c r="FH48" s="96">
        <v>1293483</v>
      </c>
      <c r="FI48" s="96">
        <v>1346218</v>
      </c>
      <c r="FJ48" s="96">
        <v>1399828</v>
      </c>
      <c r="FK48" s="96">
        <v>1453923</v>
      </c>
      <c r="FL48" s="96">
        <v>1508186</v>
      </c>
      <c r="FM48" s="96">
        <v>1562396</v>
      </c>
      <c r="FN48" s="96">
        <v>1616422</v>
      </c>
      <c r="FO48" s="96">
        <v>1670177</v>
      </c>
      <c r="FP48" s="96">
        <v>1716468</v>
      </c>
      <c r="FQ48" s="96">
        <v>1758786</v>
      </c>
      <c r="FR48" s="96">
        <v>1803545</v>
      </c>
      <c r="FS48" s="96">
        <v>1847549</v>
      </c>
    </row>
    <row r="49" spans="1:175" x14ac:dyDescent="0.3">
      <c r="A49" s="15" t="s">
        <v>41</v>
      </c>
      <c r="B49" s="96">
        <v>300123.88050619146</v>
      </c>
      <c r="C49" s="96">
        <v>301924.62378922862</v>
      </c>
      <c r="D49" s="96">
        <v>303736.17153196398</v>
      </c>
      <c r="E49" s="96">
        <v>305558.58856115578</v>
      </c>
      <c r="F49" s="96">
        <v>307391.94009252271</v>
      </c>
      <c r="G49" s="96">
        <v>309236.29173307784</v>
      </c>
      <c r="H49" s="96">
        <v>311091.70948347624</v>
      </c>
      <c r="I49" s="96">
        <v>312958.25974037719</v>
      </c>
      <c r="J49" s="96">
        <v>314836.00929881941</v>
      </c>
      <c r="K49" s="96">
        <v>316725.02535461233</v>
      </c>
      <c r="L49" s="96">
        <v>318625.37550674001</v>
      </c>
      <c r="M49" s="96">
        <v>320537.12775978033</v>
      </c>
      <c r="N49" s="96">
        <v>322460.35052633897</v>
      </c>
      <c r="O49" s="96">
        <v>324395.11262949684</v>
      </c>
      <c r="P49" s="96">
        <v>326341.48330527381</v>
      </c>
      <c r="Q49" s="96">
        <v>328299.53220510529</v>
      </c>
      <c r="R49" s="96">
        <v>330269.32939833583</v>
      </c>
      <c r="S49" s="96">
        <v>332250.94537472579</v>
      </c>
      <c r="T49" s="96">
        <v>334244.45104697411</v>
      </c>
      <c r="U49" s="96">
        <v>336249.91775325581</v>
      </c>
      <c r="V49" s="96">
        <v>338267.41725977528</v>
      </c>
      <c r="W49" s="96">
        <v>340635.28918059368</v>
      </c>
      <c r="X49" s="96">
        <v>343019.73620485776</v>
      </c>
      <c r="Y49" s="96">
        <v>345420.87435829174</v>
      </c>
      <c r="Z49" s="96">
        <v>347838.82047879975</v>
      </c>
      <c r="AA49" s="96">
        <v>350273.69222215132</v>
      </c>
      <c r="AB49" s="96">
        <v>352725.60806770629</v>
      </c>
      <c r="AC49" s="96">
        <v>355194.68732418021</v>
      </c>
      <c r="AD49" s="96">
        <v>357681.05013544945</v>
      </c>
      <c r="AE49" s="96">
        <v>360184.81748639757</v>
      </c>
      <c r="AF49" s="96">
        <v>362706.11120880174</v>
      </c>
      <c r="AG49" s="96">
        <v>365245.05398726341</v>
      </c>
      <c r="AH49" s="96">
        <v>367801.76936517435</v>
      </c>
      <c r="AI49" s="96">
        <v>370376.38175073051</v>
      </c>
      <c r="AJ49" s="96">
        <v>372969.0164229857</v>
      </c>
      <c r="AK49" s="96">
        <v>375579.79953794659</v>
      </c>
      <c r="AL49" s="96">
        <v>378208.85813471233</v>
      </c>
      <c r="AM49" s="96">
        <v>380856.32014165528</v>
      </c>
      <c r="AN49" s="96">
        <v>383522.31438264693</v>
      </c>
      <c r="AO49" s="96">
        <v>386206.97058332548</v>
      </c>
      <c r="AP49" s="96">
        <v>388910.41937740927</v>
      </c>
      <c r="AQ49" s="96">
        <v>386965.8672805223</v>
      </c>
      <c r="AR49" s="96">
        <v>385031.03794411971</v>
      </c>
      <c r="AS49" s="96">
        <v>383105.88275439915</v>
      </c>
      <c r="AT49" s="96">
        <v>381190.35334062722</v>
      </c>
      <c r="AU49" s="96">
        <v>379284.40157392417</v>
      </c>
      <c r="AV49" s="96">
        <v>377387.97956605454</v>
      </c>
      <c r="AW49" s="96">
        <v>375501.03966822434</v>
      </c>
      <c r="AX49" s="96">
        <v>373623.53446988325</v>
      </c>
      <c r="AY49" s="96">
        <v>371755.41679753386</v>
      </c>
      <c r="AZ49" s="96">
        <v>369896.63971354679</v>
      </c>
      <c r="BA49" s="96">
        <v>366197.67331641121</v>
      </c>
      <c r="BB49" s="96">
        <v>362535.69658324705</v>
      </c>
      <c r="BC49" s="96">
        <v>358910.33961741446</v>
      </c>
      <c r="BD49" s="96">
        <v>355321.23622124025</v>
      </c>
      <c r="BE49" s="96">
        <v>351768.02385902777</v>
      </c>
      <c r="BF49" s="96">
        <v>348250.34362043743</v>
      </c>
      <c r="BG49" s="96">
        <v>344767.84018423292</v>
      </c>
      <c r="BH49" s="96">
        <v>341320.16178239055</v>
      </c>
      <c r="BI49" s="96">
        <v>337906.96016456652</v>
      </c>
      <c r="BJ49" s="96">
        <v>334527.89056292066</v>
      </c>
      <c r="BK49" s="96">
        <v>332520.72321954311</v>
      </c>
      <c r="BL49" s="96">
        <v>330525.59888022585</v>
      </c>
      <c r="BM49" s="96">
        <v>328542.44528694451</v>
      </c>
      <c r="BN49" s="96">
        <v>326571.19061522285</v>
      </c>
      <c r="BO49" s="96">
        <v>324611.76347153151</v>
      </c>
      <c r="BP49" s="96">
        <v>322664.0928907023</v>
      </c>
      <c r="BQ49" s="96">
        <v>320728.10833335813</v>
      </c>
      <c r="BR49" s="96">
        <v>318803.739683358</v>
      </c>
      <c r="BS49" s="96">
        <v>316890.91724525788</v>
      </c>
      <c r="BT49" s="96">
        <v>314989.57174178626</v>
      </c>
      <c r="BU49" s="96">
        <v>319084.43617442949</v>
      </c>
      <c r="BV49" s="96">
        <v>323232.53384469706</v>
      </c>
      <c r="BW49" s="96">
        <v>327434.55678467808</v>
      </c>
      <c r="BX49" s="96">
        <v>331691.20602287888</v>
      </c>
      <c r="BY49" s="96">
        <v>336003.19170117634</v>
      </c>
      <c r="BZ49" s="96">
        <v>340371.23319329158</v>
      </c>
      <c r="CA49" s="96">
        <v>344796.0592248044</v>
      </c>
      <c r="CB49" s="96">
        <v>349278.40799472685</v>
      </c>
      <c r="CC49" s="96">
        <v>353819.02729865827</v>
      </c>
      <c r="CD49" s="96">
        <v>358418.67465354083</v>
      </c>
      <c r="CE49" s="96">
        <v>362719.69874938327</v>
      </c>
      <c r="CF49" s="96">
        <v>367072.33513437578</v>
      </c>
      <c r="CG49" s="96">
        <v>371477.20315598819</v>
      </c>
      <c r="CH49" s="96">
        <v>375934.92959386</v>
      </c>
      <c r="CI49" s="96">
        <v>380446.14874898619</v>
      </c>
      <c r="CJ49" s="96">
        <v>385011.50253397395</v>
      </c>
      <c r="CK49" s="96">
        <v>389631.64056438155</v>
      </c>
      <c r="CL49" s="96">
        <v>394307.22025115404</v>
      </c>
      <c r="CM49" s="96">
        <v>399038.90689416771</v>
      </c>
      <c r="CN49" s="96">
        <v>403827.37377689697</v>
      </c>
      <c r="CO49" s="96">
        <v>410249.2386201765</v>
      </c>
      <c r="CP49" s="96">
        <v>416773.22716963186</v>
      </c>
      <c r="CQ49" s="96">
        <v>423400.96344750863</v>
      </c>
      <c r="CR49" s="96">
        <v>430134.0973020661</v>
      </c>
      <c r="CS49" s="96">
        <v>436974.30481827568</v>
      </c>
      <c r="CT49" s="96">
        <v>443923.2887350503</v>
      </c>
      <c r="CU49" s="96">
        <v>450982.77886910859</v>
      </c>
      <c r="CV49" s="96">
        <v>458154.53254557948</v>
      </c>
      <c r="CW49" s="96">
        <v>465440.33503545506</v>
      </c>
      <c r="CX49" s="96">
        <v>472841.99999999948</v>
      </c>
      <c r="CY49" s="96">
        <v>475638</v>
      </c>
      <c r="CZ49" s="96">
        <v>478589</v>
      </c>
      <c r="DA49" s="96">
        <v>481752</v>
      </c>
      <c r="DB49" s="96">
        <v>485151</v>
      </c>
      <c r="DC49" s="96">
        <v>488817</v>
      </c>
      <c r="DD49" s="96">
        <v>492786</v>
      </c>
      <c r="DE49" s="96">
        <v>497070</v>
      </c>
      <c r="DF49" s="96">
        <v>501728</v>
      </c>
      <c r="DG49" s="96">
        <v>506805</v>
      </c>
      <c r="DH49" s="96">
        <v>512316.00000000006</v>
      </c>
      <c r="DI49" s="96">
        <v>518265.99999999994</v>
      </c>
      <c r="DJ49" s="96">
        <v>524649</v>
      </c>
      <c r="DK49" s="96">
        <v>531452</v>
      </c>
      <c r="DL49" s="96">
        <v>538657</v>
      </c>
      <c r="DM49" s="96">
        <v>546308</v>
      </c>
      <c r="DN49" s="96">
        <v>554463</v>
      </c>
      <c r="DO49" s="96">
        <v>563108</v>
      </c>
      <c r="DP49" s="96">
        <v>572257</v>
      </c>
      <c r="DQ49" s="96">
        <v>583276</v>
      </c>
      <c r="DR49" s="96">
        <v>595846</v>
      </c>
      <c r="DS49" s="96">
        <v>608348</v>
      </c>
      <c r="DT49" s="96">
        <v>620960</v>
      </c>
      <c r="DU49" s="96">
        <v>633995</v>
      </c>
      <c r="DV49" s="96">
        <v>647691</v>
      </c>
      <c r="DW49" s="96">
        <v>662197</v>
      </c>
      <c r="DX49" s="96">
        <v>677628</v>
      </c>
      <c r="DY49" s="96">
        <v>693984</v>
      </c>
      <c r="DZ49" s="96">
        <v>711245</v>
      </c>
      <c r="EA49" s="96">
        <v>729375</v>
      </c>
      <c r="EB49" s="96">
        <v>748389</v>
      </c>
      <c r="EC49" s="96">
        <v>768385</v>
      </c>
      <c r="ED49" s="96">
        <v>789286</v>
      </c>
      <c r="EE49" s="96">
        <v>811005</v>
      </c>
      <c r="EF49" s="96">
        <v>833501</v>
      </c>
      <c r="EG49" s="96">
        <v>856726</v>
      </c>
      <c r="EH49" s="96">
        <v>880705</v>
      </c>
      <c r="EI49" s="96">
        <v>905479</v>
      </c>
      <c r="EJ49" s="96">
        <v>931020</v>
      </c>
      <c r="EK49" s="96">
        <v>957138</v>
      </c>
      <c r="EL49" s="96">
        <v>983734</v>
      </c>
      <c r="EM49" s="96">
        <v>1010818</v>
      </c>
      <c r="EN49" s="96">
        <v>1038380.0000000001</v>
      </c>
      <c r="EO49" s="96">
        <v>1066405</v>
      </c>
      <c r="EP49" s="96">
        <v>1094720</v>
      </c>
      <c r="EQ49" s="96">
        <v>1123213</v>
      </c>
      <c r="ER49" s="96">
        <v>1152015</v>
      </c>
      <c r="ES49" s="96">
        <v>1181439</v>
      </c>
      <c r="ET49" s="96">
        <v>1211736</v>
      </c>
      <c r="EU49" s="96">
        <v>1243016</v>
      </c>
      <c r="EV49" s="96">
        <v>1275572</v>
      </c>
      <c r="EW49" s="96">
        <v>1309589</v>
      </c>
      <c r="EX49" s="96">
        <v>1345135</v>
      </c>
      <c r="EY49" s="96">
        <v>1382350</v>
      </c>
      <c r="EZ49" s="96">
        <v>1421609</v>
      </c>
      <c r="FA49" s="96">
        <v>1463495</v>
      </c>
      <c r="FB49" s="96">
        <v>1508337</v>
      </c>
      <c r="FC49" s="96">
        <v>1556237</v>
      </c>
      <c r="FD49" s="96">
        <v>1607175</v>
      </c>
      <c r="FE49" s="96">
        <v>1661556</v>
      </c>
      <c r="FF49" s="96">
        <v>1719879</v>
      </c>
      <c r="FG49" s="96">
        <v>1781985</v>
      </c>
      <c r="FH49" s="96">
        <v>1846889</v>
      </c>
      <c r="FI49" s="96">
        <v>1913059</v>
      </c>
      <c r="FJ49" s="96">
        <v>1978399</v>
      </c>
      <c r="FK49" s="96">
        <v>2040989</v>
      </c>
      <c r="FL49" s="96">
        <v>2100306</v>
      </c>
      <c r="FM49" s="96">
        <v>2156900</v>
      </c>
      <c r="FN49" s="96">
        <v>2212318</v>
      </c>
      <c r="FO49" s="96">
        <v>2267706</v>
      </c>
      <c r="FP49" s="96">
        <v>2322539</v>
      </c>
      <c r="FQ49" s="96">
        <v>2376722</v>
      </c>
      <c r="FR49" s="96">
        <v>2430747</v>
      </c>
      <c r="FS49" s="96">
        <v>2484789</v>
      </c>
    </row>
    <row r="50" spans="1:175" x14ac:dyDescent="0.3">
      <c r="A50" s="15" t="s">
        <v>211</v>
      </c>
      <c r="B50" s="96">
        <v>519745.20597186103</v>
      </c>
      <c r="C50" s="96">
        <v>519745.20597186103</v>
      </c>
      <c r="D50" s="96">
        <v>519745.20597186103</v>
      </c>
      <c r="E50" s="96">
        <v>519745.20597186103</v>
      </c>
      <c r="F50" s="96">
        <v>519745.20597186103</v>
      </c>
      <c r="G50" s="96">
        <v>519745.20597186103</v>
      </c>
      <c r="H50" s="96">
        <v>519745.20597186103</v>
      </c>
      <c r="I50" s="96">
        <v>519745.20597186103</v>
      </c>
      <c r="J50" s="96">
        <v>519745.20597186103</v>
      </c>
      <c r="K50" s="96">
        <v>519745.20597186103</v>
      </c>
      <c r="L50" s="96">
        <v>519745.20597186039</v>
      </c>
      <c r="M50" s="96">
        <v>522863.67720769148</v>
      </c>
      <c r="N50" s="96">
        <v>526000.85927093762</v>
      </c>
      <c r="O50" s="96">
        <v>529156.86442656326</v>
      </c>
      <c r="P50" s="96">
        <v>532331.80561312265</v>
      </c>
      <c r="Q50" s="96">
        <v>535525.7964468014</v>
      </c>
      <c r="R50" s="96">
        <v>538738.95122548216</v>
      </c>
      <c r="S50" s="96">
        <v>541971.38493283512</v>
      </c>
      <c r="T50" s="96">
        <v>545223.2132424321</v>
      </c>
      <c r="U50" s="96">
        <v>548494.55252188665</v>
      </c>
      <c r="V50" s="96">
        <v>551785.51983701822</v>
      </c>
      <c r="W50" s="96">
        <v>556199.80399571452</v>
      </c>
      <c r="X50" s="96">
        <v>560649.40242768032</v>
      </c>
      <c r="Y50" s="96">
        <v>565134.59764710197</v>
      </c>
      <c r="Z50" s="96">
        <v>569655.67442827881</v>
      </c>
      <c r="AA50" s="96">
        <v>574212.91982370534</v>
      </c>
      <c r="AB50" s="96">
        <v>578806.62318229512</v>
      </c>
      <c r="AC50" s="96">
        <v>583437.07616775366</v>
      </c>
      <c r="AD50" s="96">
        <v>588104.57277709583</v>
      </c>
      <c r="AE50" s="96">
        <v>592809.40935931273</v>
      </c>
      <c r="AF50" s="96">
        <v>597551.88463418663</v>
      </c>
      <c r="AG50" s="96">
        <v>601734.74782662571</v>
      </c>
      <c r="AH50" s="96">
        <v>605946.89106141182</v>
      </c>
      <c r="AI50" s="96">
        <v>610188.51929884159</v>
      </c>
      <c r="AJ50" s="96">
        <v>614459.83893393318</v>
      </c>
      <c r="AK50" s="96">
        <v>618761.05780647055</v>
      </c>
      <c r="AL50" s="96">
        <v>623092.38521111559</v>
      </c>
      <c r="AM50" s="96">
        <v>627454.03190759325</v>
      </c>
      <c r="AN50" s="96">
        <v>631846.21013094613</v>
      </c>
      <c r="AO50" s="96">
        <v>636269.13360186259</v>
      </c>
      <c r="AP50" s="96">
        <v>640723.01753707463</v>
      </c>
      <c r="AQ50" s="96">
        <v>637519.40244938945</v>
      </c>
      <c r="AR50" s="96">
        <v>634331.80543714261</v>
      </c>
      <c r="AS50" s="96">
        <v>631160.14640995709</v>
      </c>
      <c r="AT50" s="96">
        <v>628004.34567790746</v>
      </c>
      <c r="AU50" s="96">
        <v>624864.32394951803</v>
      </c>
      <c r="AV50" s="96">
        <v>621740.00232977059</v>
      </c>
      <c r="AW50" s="96">
        <v>618631.30231812189</v>
      </c>
      <c r="AX50" s="96">
        <v>615538.14580653142</v>
      </c>
      <c r="AY50" s="96">
        <v>612460.45507749892</v>
      </c>
      <c r="AZ50" s="96">
        <v>609398.15280211205</v>
      </c>
      <c r="BA50" s="96">
        <v>603304.171274091</v>
      </c>
      <c r="BB50" s="96">
        <v>597271.1295613501</v>
      </c>
      <c r="BC50" s="96">
        <v>591298.41826573666</v>
      </c>
      <c r="BD50" s="96">
        <v>585385.43408307934</v>
      </c>
      <c r="BE50" s="96">
        <v>579531.57974224864</v>
      </c>
      <c r="BF50" s="96">
        <v>573736.26394482621</v>
      </c>
      <c r="BG50" s="96">
        <v>567998.90130537807</v>
      </c>
      <c r="BH50" s="96">
        <v>562318.91229232424</v>
      </c>
      <c r="BI50" s="96">
        <v>556695.72316940106</v>
      </c>
      <c r="BJ50" s="96">
        <v>551128.76593770762</v>
      </c>
      <c r="BK50" s="96">
        <v>547821.9933420812</v>
      </c>
      <c r="BL50" s="96">
        <v>544535.06138202862</v>
      </c>
      <c r="BM50" s="96">
        <v>541267.85101373633</v>
      </c>
      <c r="BN50" s="96">
        <v>538020.24390765384</v>
      </c>
      <c r="BO50" s="96">
        <v>534792.12244420778</v>
      </c>
      <c r="BP50" s="96">
        <v>531583.36970954237</v>
      </c>
      <c r="BQ50" s="96">
        <v>528393.86949128506</v>
      </c>
      <c r="BR50" s="96">
        <v>525223.50627433718</v>
      </c>
      <c r="BS50" s="96">
        <v>522072.16523669113</v>
      </c>
      <c r="BT50" s="96">
        <v>518939.73224527057</v>
      </c>
      <c r="BU50" s="96">
        <v>526723.82822894957</v>
      </c>
      <c r="BV50" s="96">
        <v>534624.68565238372</v>
      </c>
      <c r="BW50" s="96">
        <v>542644.05593716935</v>
      </c>
      <c r="BX50" s="96">
        <v>550783.71677622688</v>
      </c>
      <c r="BY50" s="96">
        <v>559045.47252787021</v>
      </c>
      <c r="BZ50" s="96">
        <v>567431.15461578814</v>
      </c>
      <c r="CA50" s="96">
        <v>575942.62193502486</v>
      </c>
      <c r="CB50" s="96">
        <v>584581.76126405026</v>
      </c>
      <c r="CC50" s="96">
        <v>593350.48768301087</v>
      </c>
      <c r="CD50" s="96">
        <v>602250.74499825668</v>
      </c>
      <c r="CE50" s="96">
        <v>610682.25542823225</v>
      </c>
      <c r="CF50" s="96">
        <v>619231.80700422754</v>
      </c>
      <c r="CG50" s="96">
        <v>627901.05230228684</v>
      </c>
      <c r="CH50" s="96">
        <v>636691.6670345189</v>
      </c>
      <c r="CI50" s="96">
        <v>645605.35037300223</v>
      </c>
      <c r="CJ50" s="96">
        <v>654643.82527822419</v>
      </c>
      <c r="CK50" s="96">
        <v>663808.83883211948</v>
      </c>
      <c r="CL50" s="96">
        <v>673102.16257576924</v>
      </c>
      <c r="CM50" s="96">
        <v>682525.59285183006</v>
      </c>
      <c r="CN50" s="96">
        <v>692080.95115175401</v>
      </c>
      <c r="CO50" s="96">
        <v>705218.06163768121</v>
      </c>
      <c r="CP50" s="96">
        <v>718604.54132186819</v>
      </c>
      <c r="CQ50" s="96">
        <v>732245.12374119903</v>
      </c>
      <c r="CR50" s="96">
        <v>746144.63228476001</v>
      </c>
      <c r="CS50" s="96">
        <v>760307.98189941666</v>
      </c>
      <c r="CT50" s="96">
        <v>774740.1808277684</v>
      </c>
      <c r="CU50" s="96">
        <v>789446.33237909165</v>
      </c>
      <c r="CV50" s="96">
        <v>804431.63673389982</v>
      </c>
      <c r="CW50" s="96">
        <v>819701.39278275729</v>
      </c>
      <c r="CX50" s="96">
        <v>835260.9999999979</v>
      </c>
      <c r="CY50" s="96">
        <v>853635</v>
      </c>
      <c r="CZ50" s="96">
        <v>872682</v>
      </c>
      <c r="DA50" s="96">
        <v>892466</v>
      </c>
      <c r="DB50" s="96">
        <v>913017</v>
      </c>
      <c r="DC50" s="96">
        <v>934432</v>
      </c>
      <c r="DD50" s="96">
        <v>956823</v>
      </c>
      <c r="DE50" s="96">
        <v>980198</v>
      </c>
      <c r="DF50" s="96">
        <v>1004628</v>
      </c>
      <c r="DG50" s="96">
        <v>1030155</v>
      </c>
      <c r="DH50" s="96">
        <v>1056732</v>
      </c>
      <c r="DI50" s="96">
        <v>1084389</v>
      </c>
      <c r="DJ50" s="96">
        <v>1113175</v>
      </c>
      <c r="DK50" s="96">
        <v>1143263</v>
      </c>
      <c r="DL50" s="96">
        <v>1174816</v>
      </c>
      <c r="DM50" s="96">
        <v>1207880</v>
      </c>
      <c r="DN50" s="96">
        <v>1242534</v>
      </c>
      <c r="DO50" s="96">
        <v>1278691</v>
      </c>
      <c r="DP50" s="96">
        <v>1316519</v>
      </c>
      <c r="DQ50" s="96">
        <v>1356182</v>
      </c>
      <c r="DR50" s="96">
        <v>1397638</v>
      </c>
      <c r="DS50" s="96">
        <v>1441039</v>
      </c>
      <c r="DT50" s="96">
        <v>1486468</v>
      </c>
      <c r="DU50" s="96">
        <v>1533680</v>
      </c>
      <c r="DV50" s="96">
        <v>1582301</v>
      </c>
      <c r="DW50" s="96">
        <v>1627032</v>
      </c>
      <c r="DX50" s="96">
        <v>1667225</v>
      </c>
      <c r="DY50" s="96">
        <v>1707568</v>
      </c>
      <c r="DZ50" s="96">
        <v>1748089</v>
      </c>
      <c r="EA50" s="96">
        <v>1788524</v>
      </c>
      <c r="EB50" s="96">
        <v>1828985</v>
      </c>
      <c r="EC50" s="96">
        <v>1869759</v>
      </c>
      <c r="ED50" s="96">
        <v>1910430</v>
      </c>
      <c r="EE50" s="96">
        <v>1950321</v>
      </c>
      <c r="EF50" s="96">
        <v>1999528</v>
      </c>
      <c r="EG50" s="96">
        <v>2059311.0000000002</v>
      </c>
      <c r="EH50" s="96">
        <v>2120602</v>
      </c>
      <c r="EI50" s="96">
        <v>2183473</v>
      </c>
      <c r="EJ50" s="96">
        <v>2247653</v>
      </c>
      <c r="EK50" s="96">
        <v>2313558</v>
      </c>
      <c r="EL50" s="96">
        <v>2380560</v>
      </c>
      <c r="EM50" s="96">
        <v>2449229</v>
      </c>
      <c r="EN50" s="96">
        <v>2519465</v>
      </c>
      <c r="EO50" s="96">
        <v>2595124</v>
      </c>
      <c r="EP50" s="96">
        <v>2673144</v>
      </c>
      <c r="EQ50" s="96">
        <v>2749461</v>
      </c>
      <c r="ER50" s="96">
        <v>2826785</v>
      </c>
      <c r="ES50" s="96">
        <v>2887862</v>
      </c>
      <c r="ET50" s="96">
        <v>2952061</v>
      </c>
      <c r="EU50" s="96">
        <v>3032874</v>
      </c>
      <c r="EV50" s="96">
        <v>3151345</v>
      </c>
      <c r="EW50" s="96">
        <v>3272537</v>
      </c>
      <c r="EX50" s="96">
        <v>3350771</v>
      </c>
      <c r="EY50" s="96">
        <v>3445753</v>
      </c>
      <c r="EZ50" s="96">
        <v>3565554</v>
      </c>
      <c r="FA50" s="96">
        <v>3696393</v>
      </c>
      <c r="FB50" s="96">
        <v>3837409</v>
      </c>
      <c r="FC50" s="96">
        <v>3980430</v>
      </c>
      <c r="FD50" s="96">
        <v>4113517</v>
      </c>
      <c r="FE50" s="96">
        <v>4281219</v>
      </c>
      <c r="FF50" s="96">
        <v>4462290</v>
      </c>
      <c r="FG50" s="96">
        <v>4609724</v>
      </c>
      <c r="FH50" s="96">
        <v>4740450</v>
      </c>
      <c r="FI50" s="96">
        <v>4857099</v>
      </c>
      <c r="FJ50" s="96">
        <v>4975880</v>
      </c>
      <c r="FK50" s="96">
        <v>5097581</v>
      </c>
      <c r="FL50" s="96">
        <v>5222536</v>
      </c>
      <c r="FM50" s="96">
        <v>5351011</v>
      </c>
      <c r="FN50" s="96">
        <v>5483118</v>
      </c>
      <c r="FO50" s="96">
        <v>5616661</v>
      </c>
      <c r="FP50" s="96">
        <v>5752791</v>
      </c>
      <c r="FQ50" s="96">
        <v>5892183</v>
      </c>
      <c r="FR50" s="96">
        <v>6035104</v>
      </c>
      <c r="FS50" s="96">
        <v>6182885</v>
      </c>
    </row>
    <row r="51" spans="1:175" x14ac:dyDescent="0.3">
      <c r="A51" s="15" t="s">
        <v>212</v>
      </c>
      <c r="B51" s="96">
        <v>8222329.8583850777</v>
      </c>
      <c r="C51" s="96">
        <v>8227022.9766787877</v>
      </c>
      <c r="D51" s="96">
        <v>8231718.7736973483</v>
      </c>
      <c r="E51" s="96">
        <v>8236417.2509697154</v>
      </c>
      <c r="F51" s="96">
        <v>8241118.4100257149</v>
      </c>
      <c r="G51" s="96">
        <v>8245822.2523960471</v>
      </c>
      <c r="H51" s="96">
        <v>8250528.7796122897</v>
      </c>
      <c r="I51" s="96">
        <v>8255237.9932068884</v>
      </c>
      <c r="J51" s="96">
        <v>8259949.894713169</v>
      </c>
      <c r="K51" s="96">
        <v>8264664.4856653279</v>
      </c>
      <c r="L51" s="96">
        <v>8269381.767598439</v>
      </c>
      <c r="M51" s="96">
        <v>8321969.8165161535</v>
      </c>
      <c r="N51" s="96">
        <v>8374892.292234649</v>
      </c>
      <c r="O51" s="96">
        <v>8428151.3214973081</v>
      </c>
      <c r="P51" s="96">
        <v>8481749.0445722621</v>
      </c>
      <c r="Q51" s="96">
        <v>8535687.6153383907</v>
      </c>
      <c r="R51" s="96">
        <v>8589969.2013718896</v>
      </c>
      <c r="S51" s="96">
        <v>8644595.9840333704</v>
      </c>
      <c r="T51" s="96">
        <v>8699570.158555517</v>
      </c>
      <c r="U51" s="96">
        <v>8754893.934131315</v>
      </c>
      <c r="V51" s="96">
        <v>8810569.5340028126</v>
      </c>
      <c r="W51" s="96">
        <v>8877912.324500259</v>
      </c>
      <c r="X51" s="96">
        <v>8945769.8435194548</v>
      </c>
      <c r="Y51" s="96">
        <v>9014146.0253412444</v>
      </c>
      <c r="Z51" s="96">
        <v>9083044.8343178015</v>
      </c>
      <c r="AA51" s="96">
        <v>9152470.2651024666</v>
      </c>
      <c r="AB51" s="96">
        <v>9222426.3428813461</v>
      </c>
      <c r="AC51" s="96">
        <v>9292917.1236066893</v>
      </c>
      <c r="AD51" s="96">
        <v>9363946.6942320578</v>
      </c>
      <c r="AE51" s="96">
        <v>9435519.1729492694</v>
      </c>
      <c r="AF51" s="96">
        <v>9507638.7094271537</v>
      </c>
      <c r="AG51" s="96">
        <v>9550943.3275944926</v>
      </c>
      <c r="AH51" s="96">
        <v>9594445.1861084551</v>
      </c>
      <c r="AI51" s="96">
        <v>9638145.1833433025</v>
      </c>
      <c r="AJ51" s="96">
        <v>9682044.2217651382</v>
      </c>
      <c r="AK51" s="96">
        <v>9726143.2079505399</v>
      </c>
      <c r="AL51" s="96">
        <v>9770443.0526052956</v>
      </c>
      <c r="AM51" s="96">
        <v>9814944.6705831941</v>
      </c>
      <c r="AN51" s="96">
        <v>9859648.9809049293</v>
      </c>
      <c r="AO51" s="96">
        <v>9904556.9067770727</v>
      </c>
      <c r="AP51" s="96">
        <v>9949669.3756111506</v>
      </c>
      <c r="AQ51" s="96">
        <v>9898470.4307727627</v>
      </c>
      <c r="AR51" s="96">
        <v>9847534.9451362435</v>
      </c>
      <c r="AS51" s="96">
        <v>9796861.5629949234</v>
      </c>
      <c r="AT51" s="96">
        <v>9746448.9356183186</v>
      </c>
      <c r="AU51" s="96">
        <v>9696295.7212162334</v>
      </c>
      <c r="AV51" s="96">
        <v>9646400.5849030484</v>
      </c>
      <c r="AW51" s="96">
        <v>9596762.1986621879</v>
      </c>
      <c r="AX51" s="96">
        <v>9547379.241310779</v>
      </c>
      <c r="AY51" s="96">
        <v>9498250.3984644786</v>
      </c>
      <c r="AZ51" s="96">
        <v>9449374.3625025172</v>
      </c>
      <c r="BA51" s="96">
        <v>9354880.6188774891</v>
      </c>
      <c r="BB51" s="96">
        <v>9261331.812688712</v>
      </c>
      <c r="BC51" s="96">
        <v>9168718.4945618231</v>
      </c>
      <c r="BD51" s="96">
        <v>9077031.3096162025</v>
      </c>
      <c r="BE51" s="96">
        <v>8986260.9965200387</v>
      </c>
      <c r="BF51" s="96">
        <v>8896398.3865548354</v>
      </c>
      <c r="BG51" s="96">
        <v>8807434.4026892856</v>
      </c>
      <c r="BH51" s="96">
        <v>8719360.0586623903</v>
      </c>
      <c r="BI51" s="96">
        <v>8632166.4580757637</v>
      </c>
      <c r="BJ51" s="96">
        <v>8545844.7934950143</v>
      </c>
      <c r="BK51" s="96">
        <v>8495489.5163673498</v>
      </c>
      <c r="BL51" s="96">
        <v>8445430.9511500802</v>
      </c>
      <c r="BM51" s="96">
        <v>8395667.3495069239</v>
      </c>
      <c r="BN51" s="96">
        <v>8346196.973403451</v>
      </c>
      <c r="BO51" s="96">
        <v>8297018.0950463675</v>
      </c>
      <c r="BP51" s="96">
        <v>8248128.9968231786</v>
      </c>
      <c r="BQ51" s="96">
        <v>8199527.9712421959</v>
      </c>
      <c r="BR51" s="96">
        <v>8151213.3208729047</v>
      </c>
      <c r="BS51" s="96">
        <v>8103183.3582866779</v>
      </c>
      <c r="BT51" s="96">
        <v>8055436.4059978398</v>
      </c>
      <c r="BU51" s="96">
        <v>8161913.5296805287</v>
      </c>
      <c r="BV51" s="96">
        <v>8269798.0728121866</v>
      </c>
      <c r="BW51" s="96">
        <v>8379108.6387269096</v>
      </c>
      <c r="BX51" s="96">
        <v>8489864.0766585059</v>
      </c>
      <c r="BY51" s="96">
        <v>8602083.484990811</v>
      </c>
      <c r="BZ51" s="96">
        <v>8715786.2145509627</v>
      </c>
      <c r="CA51" s="96">
        <v>8830991.8719462138</v>
      </c>
      <c r="CB51" s="96">
        <v>8947720.3229448348</v>
      </c>
      <c r="CC51" s="96">
        <v>9065991.6959017292</v>
      </c>
      <c r="CD51" s="96">
        <v>9185826.3852293044</v>
      </c>
      <c r="CE51" s="96">
        <v>9298094.7152045462</v>
      </c>
      <c r="CF51" s="96">
        <v>9411735.1784410588</v>
      </c>
      <c r="CG51" s="96">
        <v>9526764.5450260695</v>
      </c>
      <c r="CH51" s="96">
        <v>9643199.7900092825</v>
      </c>
      <c r="CI51" s="96">
        <v>9761058.0959078986</v>
      </c>
      <c r="CJ51" s="96">
        <v>9880356.855242284</v>
      </c>
      <c r="CK51" s="96">
        <v>10001113.673102584</v>
      </c>
      <c r="CL51" s="96">
        <v>10123346.369746758</v>
      </c>
      <c r="CM51" s="96">
        <v>10247072.983230324</v>
      </c>
      <c r="CN51" s="96">
        <v>10372311.772068242</v>
      </c>
      <c r="CO51" s="96">
        <v>10550142.868897308</v>
      </c>
      <c r="CP51" s="96">
        <v>10731022.842360085</v>
      </c>
      <c r="CQ51" s="96">
        <v>10915003.964803161</v>
      </c>
      <c r="CR51" s="96">
        <v>11102139.404771477</v>
      </c>
      <c r="CS51" s="96">
        <v>11292483.242373461</v>
      </c>
      <c r="CT51" s="96">
        <v>11486090.484909585</v>
      </c>
      <c r="CU51" s="96">
        <v>11683017.082768885</v>
      </c>
      <c r="CV51" s="96">
        <v>11883319.94559801</v>
      </c>
      <c r="CW51" s="96">
        <v>12087056.958747491</v>
      </c>
      <c r="CX51" s="96">
        <v>12294286.999999989</v>
      </c>
      <c r="CY51" s="96">
        <v>12542644</v>
      </c>
      <c r="CZ51" s="96">
        <v>12803639</v>
      </c>
      <c r="DA51" s="96">
        <v>13069450</v>
      </c>
      <c r="DB51" s="96">
        <v>13343031</v>
      </c>
      <c r="DC51" s="96">
        <v>13630351</v>
      </c>
      <c r="DD51" s="96">
        <v>13929951</v>
      </c>
      <c r="DE51" s="96">
        <v>14242279</v>
      </c>
      <c r="DF51" s="96">
        <v>14557796</v>
      </c>
      <c r="DG51" s="96">
        <v>14891582</v>
      </c>
      <c r="DH51" s="96">
        <v>15264846</v>
      </c>
      <c r="DI51" s="96">
        <v>15662374</v>
      </c>
      <c r="DJ51" s="96">
        <v>16075724</v>
      </c>
      <c r="DK51" s="96">
        <v>16507598.999999998</v>
      </c>
      <c r="DL51" s="96">
        <v>16955327</v>
      </c>
      <c r="DM51" s="96">
        <v>17427802</v>
      </c>
      <c r="DN51" s="96">
        <v>17931929</v>
      </c>
      <c r="DO51" s="96">
        <v>18462782</v>
      </c>
      <c r="DP51" s="96">
        <v>19012189</v>
      </c>
      <c r="DQ51" s="96">
        <v>19570445</v>
      </c>
      <c r="DR51" s="96">
        <v>20137436</v>
      </c>
      <c r="DS51" s="96">
        <v>20695569</v>
      </c>
      <c r="DT51" s="96">
        <v>21251160</v>
      </c>
      <c r="DU51" s="96">
        <v>21827665</v>
      </c>
      <c r="DV51" s="96">
        <v>22418878</v>
      </c>
      <c r="DW51" s="96">
        <v>23021101</v>
      </c>
      <c r="DX51" s="96">
        <v>23624031</v>
      </c>
      <c r="DY51" s="96">
        <v>24229061</v>
      </c>
      <c r="DZ51" s="96">
        <v>24992689</v>
      </c>
      <c r="EA51" s="96">
        <v>25886782</v>
      </c>
      <c r="EB51" s="96">
        <v>26711099</v>
      </c>
      <c r="EC51" s="96">
        <v>27500515</v>
      </c>
      <c r="ED51" s="96">
        <v>28338190</v>
      </c>
      <c r="EE51" s="96">
        <v>29250963</v>
      </c>
      <c r="EF51" s="96">
        <v>30245081</v>
      </c>
      <c r="EG51" s="96">
        <v>31264816</v>
      </c>
      <c r="EH51" s="96">
        <v>32265196</v>
      </c>
      <c r="EI51" s="96">
        <v>33298904.000000004</v>
      </c>
      <c r="EJ51" s="96">
        <v>34382752</v>
      </c>
      <c r="EK51" s="96">
        <v>35486866</v>
      </c>
      <c r="EL51" s="96">
        <v>36684063</v>
      </c>
      <c r="EM51" s="96">
        <v>37925817</v>
      </c>
      <c r="EN51" s="96">
        <v>39228910</v>
      </c>
      <c r="EO51" s="96">
        <v>40656336</v>
      </c>
      <c r="EP51" s="96">
        <v>42626876</v>
      </c>
      <c r="EQ51" s="96">
        <v>44433704</v>
      </c>
      <c r="ER51" s="96">
        <v>45296124</v>
      </c>
      <c r="ES51" s="96">
        <v>46029902</v>
      </c>
      <c r="ET51" s="96">
        <v>47297600</v>
      </c>
      <c r="EU51" s="96">
        <v>48912971</v>
      </c>
      <c r="EV51" s="96">
        <v>50507442</v>
      </c>
      <c r="EW51" s="96">
        <v>52132646</v>
      </c>
      <c r="EX51" s="96">
        <v>53750524</v>
      </c>
      <c r="EY51" s="96">
        <v>55343867</v>
      </c>
      <c r="EZ51" s="96">
        <v>56997741</v>
      </c>
      <c r="FA51" s="96">
        <v>58775724</v>
      </c>
      <c r="FB51" s="96">
        <v>60615908</v>
      </c>
      <c r="FC51" s="96">
        <v>62477752</v>
      </c>
      <c r="FD51" s="96">
        <v>64390664</v>
      </c>
      <c r="FE51" s="96">
        <v>66412043.999999993</v>
      </c>
      <c r="FF51" s="96">
        <v>68563038</v>
      </c>
      <c r="FG51" s="96">
        <v>70849311</v>
      </c>
      <c r="FH51" s="96">
        <v>73254618</v>
      </c>
      <c r="FI51" s="96">
        <v>75789395</v>
      </c>
      <c r="FJ51" s="96">
        <v>78403242</v>
      </c>
      <c r="FK51" s="96">
        <v>81035531</v>
      </c>
      <c r="FL51" s="96">
        <v>83956415</v>
      </c>
      <c r="FM51" s="96">
        <v>87083398</v>
      </c>
      <c r="FN51" s="96">
        <v>90047644</v>
      </c>
      <c r="FO51" s="96">
        <v>92947442</v>
      </c>
      <c r="FP51" s="96">
        <v>95989998</v>
      </c>
      <c r="FQ51" s="96">
        <v>99148932</v>
      </c>
      <c r="FR51" s="96">
        <v>102396968</v>
      </c>
      <c r="FS51" s="96">
        <v>105789731</v>
      </c>
    </row>
    <row r="52" spans="1:175" x14ac:dyDescent="0.3">
      <c r="A52" s="15" t="s">
        <v>48</v>
      </c>
      <c r="B52" s="96">
        <v>2663187.0347283706</v>
      </c>
      <c r="C52" s="96">
        <v>2681614.5449455064</v>
      </c>
      <c r="D52" s="96">
        <v>2700169.5614655702</v>
      </c>
      <c r="E52" s="96">
        <v>2718852.9665486761</v>
      </c>
      <c r="F52" s="96">
        <v>2737665.6485596024</v>
      </c>
      <c r="G52" s="96">
        <v>2756608.5020100283</v>
      </c>
      <c r="H52" s="96">
        <v>2775682.4276010692</v>
      </c>
      <c r="I52" s="96">
        <v>2794888.3322661016</v>
      </c>
      <c r="J52" s="96">
        <v>2814227.1292138877</v>
      </c>
      <c r="K52" s="96">
        <v>2833699.7379719946</v>
      </c>
      <c r="L52" s="96">
        <v>2853307.0844305195</v>
      </c>
      <c r="M52" s="96">
        <v>2873280.2340215323</v>
      </c>
      <c r="N52" s="96">
        <v>2893393.1956596826</v>
      </c>
      <c r="O52" s="96">
        <v>2913646.9480293002</v>
      </c>
      <c r="P52" s="96">
        <v>2934042.4766655052</v>
      </c>
      <c r="Q52" s="96">
        <v>2954580.7740021632</v>
      </c>
      <c r="R52" s="96">
        <v>2975262.839420178</v>
      </c>
      <c r="S52" s="96">
        <v>2996089.6792961191</v>
      </c>
      <c r="T52" s="96">
        <v>3017062.3070511916</v>
      </c>
      <c r="U52" s="96">
        <v>3038181.7432005494</v>
      </c>
      <c r="V52" s="96">
        <v>3059449.0154029541</v>
      </c>
      <c r="W52" s="96">
        <v>3074884.4201568756</v>
      </c>
      <c r="X52" s="96">
        <v>3090397.6989720142</v>
      </c>
      <c r="Y52" s="96">
        <v>3105989.2447353406</v>
      </c>
      <c r="Z52" s="96">
        <v>3121659.4523160029</v>
      </c>
      <c r="AA52" s="96">
        <v>3137408.7185753253</v>
      </c>
      <c r="AB52" s="96">
        <v>3153237.4423768595</v>
      </c>
      <c r="AC52" s="96">
        <v>3169146.0245964904</v>
      </c>
      <c r="AD52" s="96">
        <v>3185134.8681325819</v>
      </c>
      <c r="AE52" s="96">
        <v>3201204.3779161857</v>
      </c>
      <c r="AF52" s="96">
        <v>3217354.9609212922</v>
      </c>
      <c r="AG52" s="96">
        <v>3233516.6227742597</v>
      </c>
      <c r="AH52" s="96">
        <v>3249759.4691148028</v>
      </c>
      <c r="AI52" s="96">
        <v>3266083.9077550052</v>
      </c>
      <c r="AJ52" s="96">
        <v>3282490.3485555067</v>
      </c>
      <c r="AK52" s="96">
        <v>3298979.2034357879</v>
      </c>
      <c r="AL52" s="96">
        <v>3315550.8863845156</v>
      </c>
      <c r="AM52" s="96">
        <v>3332205.8134699329</v>
      </c>
      <c r="AN52" s="96">
        <v>3348944.402850314</v>
      </c>
      <c r="AO52" s="96">
        <v>3365767.0747844535</v>
      </c>
      <c r="AP52" s="96">
        <v>3382674.2516422211</v>
      </c>
      <c r="AQ52" s="96">
        <v>3365841.1847587777</v>
      </c>
      <c r="AR52" s="96">
        <v>3349091.8835942955</v>
      </c>
      <c r="AS52" s="96">
        <v>3332425.931308771</v>
      </c>
      <c r="AT52" s="96">
        <v>3315842.9131365041</v>
      </c>
      <c r="AU52" s="96">
        <v>3299342.4163757763</v>
      </c>
      <c r="AV52" s="96">
        <v>3282924.030378581</v>
      </c>
      <c r="AW52" s="96">
        <v>3266587.3465404017</v>
      </c>
      <c r="AX52" s="96">
        <v>3250331.9582900461</v>
      </c>
      <c r="AY52" s="96">
        <v>3234157.4610795244</v>
      </c>
      <c r="AZ52" s="96">
        <v>3218063.4523739819</v>
      </c>
      <c r="BA52" s="96">
        <v>3192318.9447549903</v>
      </c>
      <c r="BB52" s="96">
        <v>3166780.3931969511</v>
      </c>
      <c r="BC52" s="96">
        <v>3141446.1500513763</v>
      </c>
      <c r="BD52" s="96">
        <v>3116314.5808509658</v>
      </c>
      <c r="BE52" s="96">
        <v>3091384.0642041587</v>
      </c>
      <c r="BF52" s="96">
        <v>3066652.9916905258</v>
      </c>
      <c r="BG52" s="96">
        <v>3042119.7677570023</v>
      </c>
      <c r="BH52" s="96">
        <v>3017782.8096149471</v>
      </c>
      <c r="BI52" s="96">
        <v>2993640.5471380278</v>
      </c>
      <c r="BJ52" s="96">
        <v>2969691.4227609271</v>
      </c>
      <c r="BK52" s="96">
        <v>2957812.6570698838</v>
      </c>
      <c r="BL52" s="96">
        <v>2945981.4064416038</v>
      </c>
      <c r="BM52" s="96">
        <v>2934197.4808158376</v>
      </c>
      <c r="BN52" s="96">
        <v>2922460.6908925744</v>
      </c>
      <c r="BO52" s="96">
        <v>2910770.8481290042</v>
      </c>
      <c r="BP52" s="96">
        <v>2899127.764736488</v>
      </c>
      <c r="BQ52" s="96">
        <v>2887531.2536775419</v>
      </c>
      <c r="BR52" s="96">
        <v>2875981.1286628321</v>
      </c>
      <c r="BS52" s="96">
        <v>2864477.2041481808</v>
      </c>
      <c r="BT52" s="96">
        <v>2853019.2953315917</v>
      </c>
      <c r="BU52" s="96">
        <v>2895814.5847615646</v>
      </c>
      <c r="BV52" s="96">
        <v>2939251.8035329869</v>
      </c>
      <c r="BW52" s="96">
        <v>2983340.5805859808</v>
      </c>
      <c r="BX52" s="96">
        <v>3028090.6892947694</v>
      </c>
      <c r="BY52" s="96">
        <v>3073512.0496341898</v>
      </c>
      <c r="BZ52" s="96">
        <v>3119614.7303787018</v>
      </c>
      <c r="CA52" s="96">
        <v>3166408.9513343815</v>
      </c>
      <c r="CB52" s="96">
        <v>3213905.0856043962</v>
      </c>
      <c r="CC52" s="96">
        <v>3262113.6618884606</v>
      </c>
      <c r="CD52" s="96">
        <v>3311045.3668167857</v>
      </c>
      <c r="CE52" s="96">
        <v>3357400.0019522212</v>
      </c>
      <c r="CF52" s="96">
        <v>3404403.6019795523</v>
      </c>
      <c r="CG52" s="96">
        <v>3452065.2524072663</v>
      </c>
      <c r="CH52" s="96">
        <v>3500394.1659409683</v>
      </c>
      <c r="CI52" s="96">
        <v>3549399.6842641421</v>
      </c>
      <c r="CJ52" s="96">
        <v>3599091.2798438398</v>
      </c>
      <c r="CK52" s="96">
        <v>3649478.5577616547</v>
      </c>
      <c r="CL52" s="96">
        <v>3700571.2575703179</v>
      </c>
      <c r="CM52" s="96">
        <v>3752379.255176303</v>
      </c>
      <c r="CN52" s="96">
        <v>3804912.5647487682</v>
      </c>
      <c r="CO52" s="96">
        <v>3873728.5878014388</v>
      </c>
      <c r="CP52" s="96">
        <v>3943789.2242185958</v>
      </c>
      <c r="CQ52" s="96">
        <v>4015116.9842000189</v>
      </c>
      <c r="CR52" s="96">
        <v>4087734.7850671783</v>
      </c>
      <c r="CS52" s="96">
        <v>4161665.9586264738</v>
      </c>
      <c r="CT52" s="96">
        <v>4236934.2586656539</v>
      </c>
      <c r="CU52" s="96">
        <v>4313563.8685858063</v>
      </c>
      <c r="CV52" s="96">
        <v>4391579.4091713941</v>
      </c>
      <c r="CW52" s="96">
        <v>4471005.946500808</v>
      </c>
      <c r="CX52" s="96">
        <v>4551868.9999999991</v>
      </c>
      <c r="CY52" s="96">
        <v>4602561</v>
      </c>
      <c r="CZ52" s="96">
        <v>4651688</v>
      </c>
      <c r="DA52" s="96">
        <v>4706359</v>
      </c>
      <c r="DB52" s="96">
        <v>4766717</v>
      </c>
      <c r="DC52" s="96">
        <v>4832764</v>
      </c>
      <c r="DD52" s="96">
        <v>4904270</v>
      </c>
      <c r="DE52" s="96">
        <v>4980642</v>
      </c>
      <c r="DF52" s="96">
        <v>5061134</v>
      </c>
      <c r="DG52" s="96">
        <v>5145102</v>
      </c>
      <c r="DH52" s="96">
        <v>5231654</v>
      </c>
      <c r="DI52" s="96">
        <v>5301583</v>
      </c>
      <c r="DJ52" s="96">
        <v>5354310</v>
      </c>
      <c r="DK52" s="96">
        <v>5408320</v>
      </c>
      <c r="DL52" s="96">
        <v>5464187</v>
      </c>
      <c r="DM52" s="96">
        <v>5521981</v>
      </c>
      <c r="DN52" s="96">
        <v>5581386</v>
      </c>
      <c r="DO52" s="96">
        <v>5641807</v>
      </c>
      <c r="DP52" s="96">
        <v>5702699</v>
      </c>
      <c r="DQ52" s="96">
        <v>5763685</v>
      </c>
      <c r="DR52" s="96">
        <v>5852788</v>
      </c>
      <c r="DS52" s="96">
        <v>5991102</v>
      </c>
      <c r="DT52" s="96">
        <v>6174262</v>
      </c>
      <c r="DU52" s="96">
        <v>6388528</v>
      </c>
      <c r="DV52" s="96">
        <v>6613367</v>
      </c>
      <c r="DW52" s="96">
        <v>6842947</v>
      </c>
      <c r="DX52" s="96">
        <v>7074664</v>
      </c>
      <c r="DY52" s="96">
        <v>7317829</v>
      </c>
      <c r="DZ52" s="96">
        <v>7576734</v>
      </c>
      <c r="EA52" s="96">
        <v>7847207</v>
      </c>
      <c r="EB52" s="96">
        <v>8133872</v>
      </c>
      <c r="EC52" s="96">
        <v>8435607</v>
      </c>
      <c r="ED52" s="96">
        <v>8751648</v>
      </c>
      <c r="EE52" s="96">
        <v>9082983</v>
      </c>
      <c r="EF52" s="96">
        <v>9425917</v>
      </c>
      <c r="EG52" s="96">
        <v>9779120</v>
      </c>
      <c r="EH52" s="96">
        <v>10139450</v>
      </c>
      <c r="EI52" s="96">
        <v>10497858</v>
      </c>
      <c r="EJ52" s="96">
        <v>10861291</v>
      </c>
      <c r="EK52" s="96">
        <v>11238562</v>
      </c>
      <c r="EL52" s="96">
        <v>11626360</v>
      </c>
      <c r="EM52" s="96">
        <v>12023529</v>
      </c>
      <c r="EN52" s="96">
        <v>12423712</v>
      </c>
      <c r="EO52" s="96">
        <v>12827135</v>
      </c>
      <c r="EP52" s="96">
        <v>13249764</v>
      </c>
      <c r="EQ52" s="96">
        <v>13699778</v>
      </c>
      <c r="ER52" s="96">
        <v>14170973</v>
      </c>
      <c r="ES52" s="96">
        <v>14660413</v>
      </c>
      <c r="ET52" s="96">
        <v>15159370</v>
      </c>
      <c r="EU52" s="96">
        <v>15667235</v>
      </c>
      <c r="EV52" s="96">
        <v>16194869</v>
      </c>
      <c r="EW52" s="96">
        <v>16747207.999999998</v>
      </c>
      <c r="EX52" s="96">
        <v>17327699</v>
      </c>
      <c r="EY52" s="96">
        <v>17943712</v>
      </c>
      <c r="EZ52" s="96">
        <v>18600423</v>
      </c>
      <c r="FA52" s="96">
        <v>19291161</v>
      </c>
      <c r="FB52" s="96">
        <v>20015279</v>
      </c>
      <c r="FC52" s="96">
        <v>20778561</v>
      </c>
      <c r="FD52" s="96">
        <v>21578655</v>
      </c>
      <c r="FE52" s="96">
        <v>22414773</v>
      </c>
      <c r="FF52" s="96">
        <v>23294825</v>
      </c>
      <c r="FG52" s="96">
        <v>24218352</v>
      </c>
      <c r="FH52" s="96">
        <v>25177394</v>
      </c>
      <c r="FI52" s="96">
        <v>26165620</v>
      </c>
      <c r="FJ52" s="96">
        <v>27160769</v>
      </c>
      <c r="FK52" s="96">
        <v>28157798</v>
      </c>
      <c r="FL52" s="96">
        <v>29183070</v>
      </c>
      <c r="FM52" s="96">
        <v>30234839</v>
      </c>
      <c r="FN52" s="96">
        <v>31297155</v>
      </c>
      <c r="FO52" s="96">
        <v>32375632</v>
      </c>
      <c r="FP52" s="96">
        <v>33451131.999999996</v>
      </c>
      <c r="FQ52" s="96">
        <v>34532429</v>
      </c>
      <c r="FR52" s="96">
        <v>35635029</v>
      </c>
      <c r="FS52" s="96">
        <v>36749906</v>
      </c>
    </row>
    <row r="53" spans="1:175" x14ac:dyDescent="0.3">
      <c r="A53" s="2" t="s">
        <v>94</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c r="EO53" s="96"/>
      <c r="EP53" s="96"/>
      <c r="EQ53" s="96"/>
      <c r="ER53" s="96"/>
      <c r="ES53" s="96"/>
      <c r="ET53" s="96"/>
      <c r="EU53" s="96"/>
      <c r="EV53" s="96"/>
      <c r="EW53" s="96"/>
      <c r="EX53" s="96"/>
      <c r="EY53" s="96"/>
      <c r="EZ53" s="96"/>
      <c r="FA53" s="96"/>
      <c r="FB53" s="96"/>
      <c r="FC53" s="96"/>
      <c r="FD53" s="96"/>
      <c r="FE53" s="96"/>
      <c r="FF53" s="96"/>
      <c r="FG53" s="96"/>
      <c r="FH53" s="96"/>
      <c r="FI53" s="96"/>
      <c r="FJ53" s="96"/>
      <c r="FK53" s="96"/>
      <c r="FL53" s="96"/>
      <c r="FM53" s="96"/>
      <c r="FN53" s="96"/>
      <c r="FO53" s="96"/>
      <c r="FP53" s="96"/>
      <c r="FQ53" s="96"/>
      <c r="FR53" s="96"/>
      <c r="FS53" s="96"/>
    </row>
    <row r="54" spans="1:175" x14ac:dyDescent="0.3">
      <c r="A54" s="15" t="s">
        <v>51</v>
      </c>
      <c r="B54" s="96">
        <v>795024.70768685604</v>
      </c>
      <c r="C54" s="96">
        <v>795024.70768685604</v>
      </c>
      <c r="D54" s="96">
        <v>795024.70768685604</v>
      </c>
      <c r="E54" s="96">
        <v>795024.70768685604</v>
      </c>
      <c r="F54" s="96">
        <v>795024.70768685604</v>
      </c>
      <c r="G54" s="96">
        <v>795024.70768685604</v>
      </c>
      <c r="H54" s="96">
        <v>795024.70768685604</v>
      </c>
      <c r="I54" s="96">
        <v>795024.70768685604</v>
      </c>
      <c r="J54" s="96">
        <v>795024.70768685604</v>
      </c>
      <c r="K54" s="96">
        <v>795024.70768685604</v>
      </c>
      <c r="L54" s="96">
        <v>795024.70768685604</v>
      </c>
      <c r="M54" s="96">
        <v>795024.70768685604</v>
      </c>
      <c r="N54" s="96">
        <v>795024.70768685604</v>
      </c>
      <c r="O54" s="96">
        <v>795024.70768685604</v>
      </c>
      <c r="P54" s="96">
        <v>795024.70768685604</v>
      </c>
      <c r="Q54" s="96">
        <v>795024.70768685604</v>
      </c>
      <c r="R54" s="96">
        <v>795024.70768685604</v>
      </c>
      <c r="S54" s="96">
        <v>795024.70768685604</v>
      </c>
      <c r="T54" s="96">
        <v>795024.70768685604</v>
      </c>
      <c r="U54" s="96">
        <v>795024.70768685604</v>
      </c>
      <c r="V54" s="96">
        <v>795024.70768685581</v>
      </c>
      <c r="W54" s="96">
        <v>795819.73239454231</v>
      </c>
      <c r="X54" s="96">
        <v>796615.5521269365</v>
      </c>
      <c r="Y54" s="96">
        <v>797412.16767906328</v>
      </c>
      <c r="Z54" s="96">
        <v>798209.57984674198</v>
      </c>
      <c r="AA54" s="96">
        <v>799007.78942658834</v>
      </c>
      <c r="AB54" s="96">
        <v>799806.7972160147</v>
      </c>
      <c r="AC54" s="96">
        <v>800606.60401323054</v>
      </c>
      <c r="AD54" s="96">
        <v>801407.21061724355</v>
      </c>
      <c r="AE54" s="96">
        <v>802208.61782786052</v>
      </c>
      <c r="AF54" s="96">
        <v>803010.82644568745</v>
      </c>
      <c r="AG54" s="96">
        <v>803813.8372721331</v>
      </c>
      <c r="AH54" s="96">
        <v>804617.65110940533</v>
      </c>
      <c r="AI54" s="96">
        <v>805422.26876051491</v>
      </c>
      <c r="AJ54" s="96">
        <v>806227.69102927542</v>
      </c>
      <c r="AK54" s="96">
        <v>807033.91872030473</v>
      </c>
      <c r="AL54" s="96">
        <v>807840.95263902505</v>
      </c>
      <c r="AM54" s="96">
        <v>808648.79359166429</v>
      </c>
      <c r="AN54" s="96">
        <v>809457.44238525606</v>
      </c>
      <c r="AO54" s="96">
        <v>810266.89982764132</v>
      </c>
      <c r="AP54" s="96">
        <v>811077.16672746837</v>
      </c>
      <c r="AQ54" s="96">
        <v>813510.39822765056</v>
      </c>
      <c r="AR54" s="96">
        <v>815950.92942233349</v>
      </c>
      <c r="AS54" s="96">
        <v>818398.78221060033</v>
      </c>
      <c r="AT54" s="96">
        <v>820853.97855723219</v>
      </c>
      <c r="AU54" s="96">
        <v>823316.54049290356</v>
      </c>
      <c r="AV54" s="96">
        <v>825786.49011438224</v>
      </c>
      <c r="AW54" s="96">
        <v>828263.84958472534</v>
      </c>
      <c r="AX54" s="96">
        <v>830748.64113347931</v>
      </c>
      <c r="AY54" s="96">
        <v>833240.88705687958</v>
      </c>
      <c r="AZ54" s="96">
        <v>835740.60971805011</v>
      </c>
      <c r="BA54" s="96">
        <v>838247.83154720417</v>
      </c>
      <c r="BB54" s="96">
        <v>840762.57504184567</v>
      </c>
      <c r="BC54" s="96">
        <v>843284.86276697111</v>
      </c>
      <c r="BD54" s="96">
        <v>845814.71735527203</v>
      </c>
      <c r="BE54" s="96">
        <v>848352.16150733759</v>
      </c>
      <c r="BF54" s="96">
        <v>850897.21799185954</v>
      </c>
      <c r="BG54" s="96">
        <v>853449.90964583494</v>
      </c>
      <c r="BH54" s="96">
        <v>856010.25937477231</v>
      </c>
      <c r="BI54" s="96">
        <v>858578.29015289654</v>
      </c>
      <c r="BJ54" s="96">
        <v>861154.02502335492</v>
      </c>
      <c r="BK54" s="96">
        <v>862876.33307340159</v>
      </c>
      <c r="BL54" s="96">
        <v>864602.08573954832</v>
      </c>
      <c r="BM54" s="96">
        <v>866331.28991102742</v>
      </c>
      <c r="BN54" s="96">
        <v>868063.95249084954</v>
      </c>
      <c r="BO54" s="96">
        <v>869800.08039583103</v>
      </c>
      <c r="BP54" s="96">
        <v>871539.6805566228</v>
      </c>
      <c r="BQ54" s="96">
        <v>873282.75991773605</v>
      </c>
      <c r="BR54" s="96">
        <v>875029.32543757162</v>
      </c>
      <c r="BS54" s="96">
        <v>876779.38408844662</v>
      </c>
      <c r="BT54" s="96">
        <v>878532.94285662484</v>
      </c>
      <c r="BU54" s="96">
        <v>887318.27228519134</v>
      </c>
      <c r="BV54" s="96">
        <v>896191.45500804344</v>
      </c>
      <c r="BW54" s="96">
        <v>905153.36955812399</v>
      </c>
      <c r="BX54" s="96">
        <v>914204.90325370559</v>
      </c>
      <c r="BY54" s="96">
        <v>923346.95228624274</v>
      </c>
      <c r="BZ54" s="96">
        <v>932580.42180910555</v>
      </c>
      <c r="CA54" s="96">
        <v>941906.22602719662</v>
      </c>
      <c r="CB54" s="96">
        <v>951325.28828746884</v>
      </c>
      <c r="CC54" s="96">
        <v>960838.54117034376</v>
      </c>
      <c r="CD54" s="96">
        <v>970446.92658204748</v>
      </c>
      <c r="CE54" s="96">
        <v>978210.5019947039</v>
      </c>
      <c r="CF54" s="96">
        <v>986036.18601066165</v>
      </c>
      <c r="CG54" s="96">
        <v>993924.47549874696</v>
      </c>
      <c r="CH54" s="96">
        <v>1001875.8713027369</v>
      </c>
      <c r="CI54" s="96">
        <v>1009890.8782731588</v>
      </c>
      <c r="CJ54" s="96">
        <v>1017970.0052993443</v>
      </c>
      <c r="CK54" s="96">
        <v>1026113.7653417391</v>
      </c>
      <c r="CL54" s="96">
        <v>1034322.675464473</v>
      </c>
      <c r="CM54" s="96">
        <v>1042597.2568681889</v>
      </c>
      <c r="CN54" s="96">
        <v>1050938.0349231332</v>
      </c>
      <c r="CO54" s="96">
        <v>1132192.0764744426</v>
      </c>
      <c r="CP54" s="96">
        <v>1219728.3335789309</v>
      </c>
      <c r="CQ54" s="96">
        <v>1314032.5203192849</v>
      </c>
      <c r="CR54" s="96">
        <v>1415627.9041171547</v>
      </c>
      <c r="CS54" s="96">
        <v>1525078.2091969789</v>
      </c>
      <c r="CT54" s="96">
        <v>1642990.7445332331</v>
      </c>
      <c r="CU54" s="96">
        <v>1770019.7736372035</v>
      </c>
      <c r="CV54" s="96">
        <v>1906870.144881285</v>
      </c>
      <c r="CW54" s="96">
        <v>2054301.2025044563</v>
      </c>
      <c r="CX54" s="96">
        <v>2213130.9999999958</v>
      </c>
      <c r="CY54" s="96">
        <v>2276680</v>
      </c>
      <c r="CZ54" s="96">
        <v>2340249</v>
      </c>
      <c r="DA54" s="96">
        <v>2403570</v>
      </c>
      <c r="DB54" s="96">
        <v>2467313</v>
      </c>
      <c r="DC54" s="96">
        <v>2532253</v>
      </c>
      <c r="DD54" s="96">
        <v>2598367</v>
      </c>
      <c r="DE54" s="96">
        <v>2665702</v>
      </c>
      <c r="DF54" s="96">
        <v>2733405</v>
      </c>
      <c r="DG54" s="96">
        <v>2803090</v>
      </c>
      <c r="DH54" s="96">
        <v>2876331</v>
      </c>
      <c r="DI54" s="96">
        <v>2952054</v>
      </c>
      <c r="DJ54" s="96">
        <v>3030091</v>
      </c>
      <c r="DK54" s="96">
        <v>3110361</v>
      </c>
      <c r="DL54" s="96">
        <v>3192796</v>
      </c>
      <c r="DM54" s="96">
        <v>3277874</v>
      </c>
      <c r="DN54" s="96">
        <v>3365106</v>
      </c>
      <c r="DO54" s="96">
        <v>3454537</v>
      </c>
      <c r="DP54" s="96">
        <v>3546590</v>
      </c>
      <c r="DQ54" s="96">
        <v>3641015</v>
      </c>
      <c r="DR54" s="96">
        <v>3738448</v>
      </c>
      <c r="DS54" s="96">
        <v>3837691</v>
      </c>
      <c r="DT54" s="96">
        <v>3939436</v>
      </c>
      <c r="DU54" s="96">
        <v>4045592</v>
      </c>
      <c r="DV54" s="96">
        <v>4151841.9999999995</v>
      </c>
      <c r="DW54" s="96">
        <v>4257535</v>
      </c>
      <c r="DX54" s="96">
        <v>4365812</v>
      </c>
      <c r="DY54" s="96">
        <v>4484050</v>
      </c>
      <c r="DZ54" s="96">
        <v>4814892</v>
      </c>
      <c r="EA54" s="96">
        <v>5449117</v>
      </c>
      <c r="EB54" s="96">
        <v>5936154</v>
      </c>
      <c r="EC54" s="96">
        <v>5982849</v>
      </c>
      <c r="ED54" s="96">
        <v>6003840</v>
      </c>
      <c r="EE54" s="96">
        <v>6198430</v>
      </c>
      <c r="EF54" s="96">
        <v>6428389</v>
      </c>
      <c r="EG54" s="96">
        <v>6693289</v>
      </c>
      <c r="EH54" s="96">
        <v>6974788</v>
      </c>
      <c r="EI54" s="96">
        <v>7228302</v>
      </c>
      <c r="EJ54" s="96">
        <v>7235360</v>
      </c>
      <c r="EK54" s="96">
        <v>7114817</v>
      </c>
      <c r="EL54" s="96">
        <v>7082811</v>
      </c>
      <c r="EM54" s="96">
        <v>6813760</v>
      </c>
      <c r="EN54" s="96">
        <v>6495107</v>
      </c>
      <c r="EO54" s="96">
        <v>6681399</v>
      </c>
      <c r="EP54" s="96">
        <v>7026797</v>
      </c>
      <c r="EQ54" s="96">
        <v>7285007</v>
      </c>
      <c r="ER54" s="96">
        <v>7554474</v>
      </c>
      <c r="ES54" s="96">
        <v>7824525</v>
      </c>
      <c r="ET54" s="96">
        <v>8155417</v>
      </c>
      <c r="EU54" s="96">
        <v>8492059</v>
      </c>
      <c r="EV54" s="96">
        <v>8838713</v>
      </c>
      <c r="EW54" s="96">
        <v>9198493</v>
      </c>
      <c r="EX54" s="96">
        <v>9550063</v>
      </c>
      <c r="EY54" s="96">
        <v>9909157</v>
      </c>
      <c r="EZ54" s="96">
        <v>10280998</v>
      </c>
      <c r="FA54" s="96">
        <v>10644228</v>
      </c>
      <c r="FB54" s="96">
        <v>10975502</v>
      </c>
      <c r="FC54" s="96">
        <v>11322582</v>
      </c>
      <c r="FD54" s="96">
        <v>11663084</v>
      </c>
      <c r="FE54" s="96">
        <v>11961201</v>
      </c>
      <c r="FF54" s="96">
        <v>12261756</v>
      </c>
      <c r="FG54" s="96">
        <v>12348830</v>
      </c>
      <c r="FH54" s="96">
        <v>12461160</v>
      </c>
      <c r="FI54" s="96">
        <v>12869594</v>
      </c>
      <c r="FJ54" s="96">
        <v>13339491</v>
      </c>
      <c r="FK54" s="96">
        <v>13806963</v>
      </c>
      <c r="FL54" s="96">
        <v>14348740</v>
      </c>
      <c r="FM54" s="96">
        <v>14916629</v>
      </c>
      <c r="FN54" s="96">
        <v>15452487</v>
      </c>
      <c r="FO54" s="96">
        <v>16030971</v>
      </c>
      <c r="FP54" s="96">
        <v>16651190.999999998</v>
      </c>
      <c r="FQ54" s="96">
        <v>17271431</v>
      </c>
      <c r="FR54" s="96">
        <v>17801897</v>
      </c>
      <c r="FS54" s="96">
        <v>18358615</v>
      </c>
    </row>
    <row r="55" spans="1:175" x14ac:dyDescent="0.3">
      <c r="A55" s="15" t="s">
        <v>55</v>
      </c>
      <c r="B55" s="96">
        <v>40630.03418958254</v>
      </c>
      <c r="C55" s="96">
        <v>40630.03418958254</v>
      </c>
      <c r="D55" s="96">
        <v>40630.03418958254</v>
      </c>
      <c r="E55" s="96">
        <v>40630.03418958254</v>
      </c>
      <c r="F55" s="96">
        <v>40630.03418958254</v>
      </c>
      <c r="G55" s="96">
        <v>40630.03418958254</v>
      </c>
      <c r="H55" s="96">
        <v>40630.03418958254</v>
      </c>
      <c r="I55" s="96">
        <v>40630.03418958254</v>
      </c>
      <c r="J55" s="96">
        <v>40630.03418958254</v>
      </c>
      <c r="K55" s="96">
        <v>40630.03418958254</v>
      </c>
      <c r="L55" s="96">
        <v>40630.03418958254</v>
      </c>
      <c r="M55" s="96">
        <v>40630.03418958254</v>
      </c>
      <c r="N55" s="96">
        <v>40630.03418958254</v>
      </c>
      <c r="O55" s="96">
        <v>40630.03418958254</v>
      </c>
      <c r="P55" s="96">
        <v>40630.03418958254</v>
      </c>
      <c r="Q55" s="96">
        <v>40630.03418958254</v>
      </c>
      <c r="R55" s="96">
        <v>40630.03418958254</v>
      </c>
      <c r="S55" s="96">
        <v>40630.03418958254</v>
      </c>
      <c r="T55" s="96">
        <v>40630.03418958254</v>
      </c>
      <c r="U55" s="96">
        <v>40630.03418958254</v>
      </c>
      <c r="V55" s="96">
        <v>40630.034189582606</v>
      </c>
      <c r="W55" s="96">
        <v>40670.664223772183</v>
      </c>
      <c r="X55" s="96">
        <v>40711.334887995945</v>
      </c>
      <c r="Y55" s="96">
        <v>40752.046222883946</v>
      </c>
      <c r="Z55" s="96">
        <v>40792.798269106825</v>
      </c>
      <c r="AA55" s="96">
        <v>40833.591067375921</v>
      </c>
      <c r="AB55" s="96">
        <v>40874.424658443291</v>
      </c>
      <c r="AC55" s="96">
        <v>40915.299083101731</v>
      </c>
      <c r="AD55" s="96">
        <v>40956.214382184829</v>
      </c>
      <c r="AE55" s="96">
        <v>40997.170596567012</v>
      </c>
      <c r="AF55" s="96">
        <v>41038.16776716357</v>
      </c>
      <c r="AG55" s="96">
        <v>41079.205934930716</v>
      </c>
      <c r="AH55" s="96">
        <v>41120.285140865635</v>
      </c>
      <c r="AI55" s="96">
        <v>41161.405426006488</v>
      </c>
      <c r="AJ55" s="96">
        <v>41202.566831432479</v>
      </c>
      <c r="AK55" s="96">
        <v>41243.769398263896</v>
      </c>
      <c r="AL55" s="96">
        <v>41285.013167662139</v>
      </c>
      <c r="AM55" s="96">
        <v>41326.298180829792</v>
      </c>
      <c r="AN55" s="96">
        <v>41367.624479010614</v>
      </c>
      <c r="AO55" s="96">
        <v>41408.992103489611</v>
      </c>
      <c r="AP55" s="96">
        <v>41450.401095593035</v>
      </c>
      <c r="AQ55" s="96">
        <v>41574.752298879815</v>
      </c>
      <c r="AR55" s="96">
        <v>41699.476555776462</v>
      </c>
      <c r="AS55" s="96">
        <v>41824.574985443796</v>
      </c>
      <c r="AT55" s="96">
        <v>41950.048710400129</v>
      </c>
      <c r="AU55" s="96">
        <v>42075.898856531327</v>
      </c>
      <c r="AV55" s="96">
        <v>42202.126553100927</v>
      </c>
      <c r="AW55" s="96">
        <v>42328.732932760235</v>
      </c>
      <c r="AX55" s="96">
        <v>42455.719131558522</v>
      </c>
      <c r="AY55" s="96">
        <v>42583.086288953193</v>
      </c>
      <c r="AZ55" s="96">
        <v>42710.835547820032</v>
      </c>
      <c r="BA55" s="96">
        <v>42838.968054463483</v>
      </c>
      <c r="BB55" s="96">
        <v>42967.484958626876</v>
      </c>
      <c r="BC55" s="96">
        <v>43096.387413502751</v>
      </c>
      <c r="BD55" s="96">
        <v>43225.676575743251</v>
      </c>
      <c r="BE55" s="96">
        <v>43355.353605470475</v>
      </c>
      <c r="BF55" s="96">
        <v>43485.419666286878</v>
      </c>
      <c r="BG55" s="96">
        <v>43615.875925285734</v>
      </c>
      <c r="BH55" s="96">
        <v>43746.723553061587</v>
      </c>
      <c r="BI55" s="96">
        <v>43877.963723720764</v>
      </c>
      <c r="BJ55" s="96">
        <v>44009.597614891987</v>
      </c>
      <c r="BK55" s="96">
        <v>44097.616810121763</v>
      </c>
      <c r="BL55" s="96">
        <v>44185.812043742008</v>
      </c>
      <c r="BM55" s="96">
        <v>44274.183667829493</v>
      </c>
      <c r="BN55" s="96">
        <v>44362.732035165158</v>
      </c>
      <c r="BO55" s="96">
        <v>44451.457499235476</v>
      </c>
      <c r="BP55" s="96">
        <v>44540.360414233946</v>
      </c>
      <c r="BQ55" s="96">
        <v>44629.441135062421</v>
      </c>
      <c r="BR55" s="96">
        <v>44718.700017332543</v>
      </c>
      <c r="BS55" s="96">
        <v>44808.137417367201</v>
      </c>
      <c r="BT55" s="96">
        <v>44897.753692201914</v>
      </c>
      <c r="BU55" s="96">
        <v>45346.731229123921</v>
      </c>
      <c r="BV55" s="96">
        <v>45800.198541415142</v>
      </c>
      <c r="BW55" s="96">
        <v>46258.200526829292</v>
      </c>
      <c r="BX55" s="96">
        <v>46720.782532097568</v>
      </c>
      <c r="BY55" s="96">
        <v>47187.990357418537</v>
      </c>
      <c r="BZ55" s="96">
        <v>47659.870260992706</v>
      </c>
      <c r="CA55" s="96">
        <v>48136.468963602631</v>
      </c>
      <c r="CB55" s="96">
        <v>48617.833653238653</v>
      </c>
      <c r="CC55" s="96">
        <v>49104.011989771017</v>
      </c>
      <c r="CD55" s="96">
        <v>49595.052109668715</v>
      </c>
      <c r="CE55" s="96">
        <v>49991.812526546077</v>
      </c>
      <c r="CF55" s="96">
        <v>50391.747026758458</v>
      </c>
      <c r="CG55" s="96">
        <v>50794.881002972543</v>
      </c>
      <c r="CH55" s="96">
        <v>51201.240050996326</v>
      </c>
      <c r="CI55" s="96">
        <v>51610.849971404321</v>
      </c>
      <c r="CJ55" s="96">
        <v>52023.736771175565</v>
      </c>
      <c r="CK55" s="96">
        <v>52439.926665344989</v>
      </c>
      <c r="CL55" s="96">
        <v>52859.446078667766</v>
      </c>
      <c r="CM55" s="96">
        <v>53282.321647297118</v>
      </c>
      <c r="CN55" s="96">
        <v>53708.580220475473</v>
      </c>
      <c r="CO55" s="96">
        <v>54514.208923782593</v>
      </c>
      <c r="CP55" s="96">
        <v>55331.922057639327</v>
      </c>
      <c r="CQ55" s="96">
        <v>56161.900888503907</v>
      </c>
      <c r="CR55" s="96">
        <v>57004.329401831463</v>
      </c>
      <c r="CS55" s="96">
        <v>57859.394342858919</v>
      </c>
      <c r="CT55" s="96">
        <v>58727.285258001793</v>
      </c>
      <c r="CU55" s="96">
        <v>59608.194536871815</v>
      </c>
      <c r="CV55" s="96">
        <v>60502.317454924887</v>
      </c>
      <c r="CW55" s="96">
        <v>61409.852216748754</v>
      </c>
      <c r="CX55" s="96">
        <v>62330.999999999978</v>
      </c>
      <c r="CY55" s="96">
        <v>64308.000000000007</v>
      </c>
      <c r="CZ55" s="96">
        <v>66355</v>
      </c>
      <c r="DA55" s="96">
        <v>68486</v>
      </c>
      <c r="DB55" s="96">
        <v>70707</v>
      </c>
      <c r="DC55" s="96">
        <v>73004</v>
      </c>
      <c r="DD55" s="96">
        <v>75391</v>
      </c>
      <c r="DE55" s="96">
        <v>77872</v>
      </c>
      <c r="DF55" s="96">
        <v>80437</v>
      </c>
      <c r="DG55" s="96">
        <v>83087</v>
      </c>
      <c r="DH55" s="96">
        <v>86024</v>
      </c>
      <c r="DI55" s="96">
        <v>89390</v>
      </c>
      <c r="DJ55" s="96">
        <v>93283</v>
      </c>
      <c r="DK55" s="96">
        <v>97872</v>
      </c>
      <c r="DL55" s="96">
        <v>103198</v>
      </c>
      <c r="DM55" s="96">
        <v>109092</v>
      </c>
      <c r="DN55" s="96">
        <v>115269</v>
      </c>
      <c r="DO55" s="96">
        <v>121649</v>
      </c>
      <c r="DP55" s="96">
        <v>128250</v>
      </c>
      <c r="DQ55" s="96">
        <v>136078</v>
      </c>
      <c r="DR55" s="96">
        <v>145175</v>
      </c>
      <c r="DS55" s="96">
        <v>155136</v>
      </c>
      <c r="DT55" s="96">
        <v>166256</v>
      </c>
      <c r="DU55" s="96">
        <v>178449</v>
      </c>
      <c r="DV55" s="96">
        <v>192613</v>
      </c>
      <c r="DW55" s="96">
        <v>209908</v>
      </c>
      <c r="DX55" s="96">
        <v>230737</v>
      </c>
      <c r="DY55" s="96">
        <v>254613</v>
      </c>
      <c r="DZ55" s="96">
        <v>280031</v>
      </c>
      <c r="EA55" s="96">
        <v>304513</v>
      </c>
      <c r="EB55" s="96">
        <v>325815</v>
      </c>
      <c r="EC55" s="96">
        <v>343047</v>
      </c>
      <c r="ED55" s="96">
        <v>356880</v>
      </c>
      <c r="EE55" s="96">
        <v>369553</v>
      </c>
      <c r="EF55" s="96">
        <v>384053</v>
      </c>
      <c r="EG55" s="96">
        <v>402687</v>
      </c>
      <c r="EH55" s="96">
        <v>426341</v>
      </c>
      <c r="EI55" s="96">
        <v>454399</v>
      </c>
      <c r="EJ55" s="96">
        <v>484523</v>
      </c>
      <c r="EK55" s="96">
        <v>523355</v>
      </c>
      <c r="EL55" s="96">
        <v>579538</v>
      </c>
      <c r="EM55" s="96">
        <v>631092</v>
      </c>
      <c r="EN55" s="96">
        <v>626010</v>
      </c>
      <c r="EO55" s="96">
        <v>614245</v>
      </c>
      <c r="EP55" s="96">
        <v>626710</v>
      </c>
      <c r="EQ55" s="96">
        <v>633074</v>
      </c>
      <c r="ER55" s="96">
        <v>648348</v>
      </c>
      <c r="ES55" s="96">
        <v>671817</v>
      </c>
      <c r="ET55" s="96">
        <v>699352</v>
      </c>
      <c r="EU55" s="96">
        <v>724218</v>
      </c>
      <c r="EV55" s="96">
        <v>747318</v>
      </c>
      <c r="EW55" s="96">
        <v>771313</v>
      </c>
      <c r="EX55" s="96">
        <v>795574</v>
      </c>
      <c r="EY55" s="96">
        <v>813519</v>
      </c>
      <c r="EZ55" s="96">
        <v>826124</v>
      </c>
      <c r="FA55" s="96">
        <v>839167</v>
      </c>
      <c r="FB55" s="96">
        <v>855764</v>
      </c>
      <c r="FC55" s="96">
        <v>874528</v>
      </c>
      <c r="FD55" s="96">
        <v>892734</v>
      </c>
      <c r="FE55" s="96">
        <v>911527</v>
      </c>
      <c r="FF55" s="96">
        <v>930251</v>
      </c>
      <c r="FG55" s="96">
        <v>948558</v>
      </c>
      <c r="FH55" s="96">
        <v>966747</v>
      </c>
      <c r="FI55" s="96">
        <v>984824</v>
      </c>
      <c r="FJ55" s="96">
        <v>1002717</v>
      </c>
      <c r="FK55" s="96">
        <v>1020313</v>
      </c>
      <c r="FL55" s="96">
        <v>1037653</v>
      </c>
      <c r="FM55" s="96">
        <v>1054841</v>
      </c>
      <c r="FN55" s="96">
        <v>1071882</v>
      </c>
      <c r="FO55" s="96">
        <v>1088709</v>
      </c>
      <c r="FP55" s="96">
        <v>1105188</v>
      </c>
      <c r="FQ55" s="96">
        <v>1121248</v>
      </c>
      <c r="FR55" s="96">
        <v>1137096</v>
      </c>
      <c r="FS55" s="96">
        <v>1152944</v>
      </c>
    </row>
    <row r="56" spans="1:175" x14ac:dyDescent="0.3">
      <c r="A56" s="15" t="s">
        <v>56</v>
      </c>
      <c r="B56" s="96">
        <v>10851014.829897484</v>
      </c>
      <c r="C56" s="96">
        <v>10851014.829897484</v>
      </c>
      <c r="D56" s="96">
        <v>10851014.829897484</v>
      </c>
      <c r="E56" s="96">
        <v>10851014.829897484</v>
      </c>
      <c r="F56" s="96">
        <v>10851014.829897484</v>
      </c>
      <c r="G56" s="96">
        <v>10851014.829897484</v>
      </c>
      <c r="H56" s="96">
        <v>10851014.829897484</v>
      </c>
      <c r="I56" s="96">
        <v>10851014.829897484</v>
      </c>
      <c r="J56" s="96">
        <v>10851014.829897484</v>
      </c>
      <c r="K56" s="96">
        <v>10851014.829897484</v>
      </c>
      <c r="L56" s="96">
        <v>10851014.829897484</v>
      </c>
      <c r="M56" s="96">
        <v>10851014.829897484</v>
      </c>
      <c r="N56" s="96">
        <v>10851014.829897484</v>
      </c>
      <c r="O56" s="96">
        <v>10851014.829897484</v>
      </c>
      <c r="P56" s="96">
        <v>10851014.829897484</v>
      </c>
      <c r="Q56" s="96">
        <v>10851014.829897484</v>
      </c>
      <c r="R56" s="96">
        <v>10851014.829897484</v>
      </c>
      <c r="S56" s="96">
        <v>10851014.829897484</v>
      </c>
      <c r="T56" s="96">
        <v>10851014.829897484</v>
      </c>
      <c r="U56" s="96">
        <v>10851014.829897484</v>
      </c>
      <c r="V56" s="96">
        <v>10851014.829897486</v>
      </c>
      <c r="W56" s="96">
        <v>10861865.844727384</v>
      </c>
      <c r="X56" s="96">
        <v>10872727.71057211</v>
      </c>
      <c r="Y56" s="96">
        <v>10883600.438282685</v>
      </c>
      <c r="Z56" s="96">
        <v>10894484.038720969</v>
      </c>
      <c r="AA56" s="96">
        <v>10905378.522759689</v>
      </c>
      <c r="AB56" s="96">
        <v>10916283.90128245</v>
      </c>
      <c r="AC56" s="96">
        <v>10927200.185183736</v>
      </c>
      <c r="AD56" s="96">
        <v>10938127.385368921</v>
      </c>
      <c r="AE56" s="96">
        <v>10949065.512754289</v>
      </c>
      <c r="AF56" s="96">
        <v>10960014.578267075</v>
      </c>
      <c r="AG56" s="96">
        <v>10970974.592845337</v>
      </c>
      <c r="AH56" s="96">
        <v>10981945.56743818</v>
      </c>
      <c r="AI56" s="96">
        <v>10992927.513005614</v>
      </c>
      <c r="AJ56" s="96">
        <v>11003920.440518616</v>
      </c>
      <c r="AK56" s="96">
        <v>11014924.360959129</v>
      </c>
      <c r="AL56" s="96">
        <v>11025939.285320085</v>
      </c>
      <c r="AM56" s="96">
        <v>11036965.224605402</v>
      </c>
      <c r="AN56" s="96">
        <v>11048002.189830005</v>
      </c>
      <c r="AO56" s="96">
        <v>11059050.192019831</v>
      </c>
      <c r="AP56" s="96">
        <v>11070109.242211893</v>
      </c>
      <c r="AQ56" s="96">
        <v>11081179.3514541</v>
      </c>
      <c r="AR56" s="96">
        <v>11092260.530805549</v>
      </c>
      <c r="AS56" s="96">
        <v>11103352.791336352</v>
      </c>
      <c r="AT56" s="96">
        <v>11114456.144127684</v>
      </c>
      <c r="AU56" s="96">
        <v>11125570.600271806</v>
      </c>
      <c r="AV56" s="96">
        <v>11136696.170872074</v>
      </c>
      <c r="AW56" s="96">
        <v>11147832.867042944</v>
      </c>
      <c r="AX56" s="96">
        <v>11158980.699909985</v>
      </c>
      <c r="AY56" s="96">
        <v>11170139.680609889</v>
      </c>
      <c r="AZ56" s="96">
        <v>11181309.820290495</v>
      </c>
      <c r="BA56" s="96">
        <v>11259578.989032522</v>
      </c>
      <c r="BB56" s="96">
        <v>11338396.041955743</v>
      </c>
      <c r="BC56" s="96">
        <v>11417764.814249428</v>
      </c>
      <c r="BD56" s="96">
        <v>11497689.167949166</v>
      </c>
      <c r="BE56" s="96">
        <v>11578172.992124805</v>
      </c>
      <c r="BF56" s="96">
        <v>11659220.203069672</v>
      </c>
      <c r="BG56" s="96">
        <v>11740834.744491152</v>
      </c>
      <c r="BH56" s="96">
        <v>11823020.587702584</v>
      </c>
      <c r="BI56" s="96">
        <v>11905781.731816497</v>
      </c>
      <c r="BJ56" s="96">
        <v>11989122.203939198</v>
      </c>
      <c r="BK56" s="96">
        <v>12061056.937162835</v>
      </c>
      <c r="BL56" s="96">
        <v>12133423.278785814</v>
      </c>
      <c r="BM56" s="96">
        <v>12206223.818458533</v>
      </c>
      <c r="BN56" s="96">
        <v>12279461.161369286</v>
      </c>
      <c r="BO56" s="96">
        <v>12353137.928337505</v>
      </c>
      <c r="BP56" s="96">
        <v>12427256.75590753</v>
      </c>
      <c r="BQ56" s="96">
        <v>12501820.29644298</v>
      </c>
      <c r="BR56" s="96">
        <v>12576831.21822164</v>
      </c>
      <c r="BS56" s="96">
        <v>12652292.205530971</v>
      </c>
      <c r="BT56" s="96">
        <v>12728205.95876414</v>
      </c>
      <c r="BU56" s="96">
        <v>12855488.018351782</v>
      </c>
      <c r="BV56" s="96">
        <v>12984042.898535298</v>
      </c>
      <c r="BW56" s="96">
        <v>13113883.327520652</v>
      </c>
      <c r="BX56" s="96">
        <v>13245022.160795858</v>
      </c>
      <c r="BY56" s="96">
        <v>13377472.382403819</v>
      </c>
      <c r="BZ56" s="96">
        <v>13511247.106227854</v>
      </c>
      <c r="CA56" s="96">
        <v>13646359.577290136</v>
      </c>
      <c r="CB56" s="96">
        <v>13782823.173063038</v>
      </c>
      <c r="CC56" s="96">
        <v>13920651.404793669</v>
      </c>
      <c r="CD56" s="96">
        <v>14059857.918841593</v>
      </c>
      <c r="CE56" s="96">
        <v>14172336.782192329</v>
      </c>
      <c r="CF56" s="96">
        <v>14285715.476449873</v>
      </c>
      <c r="CG56" s="96">
        <v>14400001.200261476</v>
      </c>
      <c r="CH56" s="96">
        <v>14515201.20986357</v>
      </c>
      <c r="CI56" s="96">
        <v>14631322.819542484</v>
      </c>
      <c r="CJ56" s="96">
        <v>14748373.402098827</v>
      </c>
      <c r="CK56" s="96">
        <v>14866360.389315624</v>
      </c>
      <c r="CL56" s="96">
        <v>14985291.272430152</v>
      </c>
      <c r="CM56" s="96">
        <v>15105173.602609597</v>
      </c>
      <c r="CN56" s="96">
        <v>15226014.991430521</v>
      </c>
      <c r="CO56" s="96">
        <v>15454405.216301976</v>
      </c>
      <c r="CP56" s="96">
        <v>15686221.294546504</v>
      </c>
      <c r="CQ56" s="96">
        <v>15921514.613964697</v>
      </c>
      <c r="CR56" s="96">
        <v>16160337.333174167</v>
      </c>
      <c r="CS56" s="96">
        <v>16402742.393171776</v>
      </c>
      <c r="CT56" s="96">
        <v>16648783.529069349</v>
      </c>
      <c r="CU56" s="96">
        <v>16898515.282005388</v>
      </c>
      <c r="CV56" s="96">
        <v>17151993.011235468</v>
      </c>
      <c r="CW56" s="96">
        <v>17409272.906403996</v>
      </c>
      <c r="CX56" s="96">
        <v>17670412.000000056</v>
      </c>
      <c r="CY56" s="96">
        <v>17989061</v>
      </c>
      <c r="CZ56" s="96">
        <v>18326173</v>
      </c>
      <c r="DA56" s="96">
        <v>18674776</v>
      </c>
      <c r="DB56" s="96">
        <v>19038035</v>
      </c>
      <c r="DC56" s="96">
        <v>19419770</v>
      </c>
      <c r="DD56" s="96">
        <v>19818885</v>
      </c>
      <c r="DE56" s="96">
        <v>20173739</v>
      </c>
      <c r="DF56" s="96">
        <v>20480285</v>
      </c>
      <c r="DG56" s="96">
        <v>20878105</v>
      </c>
      <c r="DH56" s="96">
        <v>21376693</v>
      </c>
      <c r="DI56" s="96">
        <v>21906102</v>
      </c>
      <c r="DJ56" s="96">
        <v>22465126</v>
      </c>
      <c r="DK56" s="96">
        <v>23051637</v>
      </c>
      <c r="DL56" s="96">
        <v>23666548</v>
      </c>
      <c r="DM56" s="96">
        <v>24310612</v>
      </c>
      <c r="DN56" s="96">
        <v>24952689</v>
      </c>
      <c r="DO56" s="96">
        <v>25620276</v>
      </c>
      <c r="DP56" s="96">
        <v>26337930</v>
      </c>
      <c r="DQ56" s="96">
        <v>27072571</v>
      </c>
      <c r="DR56" s="96">
        <v>27829128</v>
      </c>
      <c r="DS56" s="96">
        <v>28600106</v>
      </c>
      <c r="DT56" s="96">
        <v>29374608</v>
      </c>
      <c r="DU56" s="96">
        <v>30166785</v>
      </c>
      <c r="DV56" s="96">
        <v>30957273</v>
      </c>
      <c r="DW56" s="96">
        <v>31723252</v>
      </c>
      <c r="DX56" s="96">
        <v>32534418</v>
      </c>
      <c r="DY56" s="96">
        <v>33167271.999999996</v>
      </c>
      <c r="DZ56" s="96">
        <v>33734592</v>
      </c>
      <c r="EA56" s="96">
        <v>34238652</v>
      </c>
      <c r="EB56" s="96">
        <v>34428514</v>
      </c>
      <c r="EC56" s="96">
        <v>35304012</v>
      </c>
      <c r="ED56" s="96">
        <v>36701290</v>
      </c>
      <c r="EE56" s="96">
        <v>37740817</v>
      </c>
      <c r="EF56" s="96">
        <v>38735722</v>
      </c>
      <c r="EG56" s="96">
        <v>39842136</v>
      </c>
      <c r="EH56" s="96">
        <v>41037656</v>
      </c>
      <c r="EI56" s="96">
        <v>42460039</v>
      </c>
      <c r="EJ56" s="96">
        <v>44150825</v>
      </c>
      <c r="EK56" s="96">
        <v>45879690</v>
      </c>
      <c r="EL56" s="96">
        <v>47609755</v>
      </c>
      <c r="EM56" s="96">
        <v>49717198</v>
      </c>
      <c r="EN56" s="96">
        <v>51853747</v>
      </c>
      <c r="EO56" s="96">
        <v>53708891</v>
      </c>
      <c r="EP56" s="96">
        <v>55611508</v>
      </c>
      <c r="EQ56" s="96">
        <v>57537335</v>
      </c>
      <c r="ER56" s="96">
        <v>59467635</v>
      </c>
      <c r="ES56" s="96">
        <v>61404539</v>
      </c>
      <c r="ET56" s="96">
        <v>63363524</v>
      </c>
      <c r="EU56" s="96">
        <v>65374561</v>
      </c>
      <c r="EV56" s="96">
        <v>67411494</v>
      </c>
      <c r="EW56" s="96">
        <v>69487762</v>
      </c>
      <c r="EX56" s="96">
        <v>71635517</v>
      </c>
      <c r="EY56" s="96">
        <v>73832663</v>
      </c>
      <c r="EZ56" s="96">
        <v>76077206</v>
      </c>
      <c r="FA56" s="96">
        <v>78367470</v>
      </c>
      <c r="FB56" s="96">
        <v>80703490</v>
      </c>
      <c r="FC56" s="96">
        <v>83103217</v>
      </c>
      <c r="FD56" s="96">
        <v>85543668</v>
      </c>
      <c r="FE56" s="96">
        <v>88007636</v>
      </c>
      <c r="FF56" s="96">
        <v>90538514</v>
      </c>
      <c r="FG56" s="96">
        <v>93149970</v>
      </c>
      <c r="FH56" s="96">
        <v>95798767</v>
      </c>
      <c r="FI56" s="96">
        <v>98438751</v>
      </c>
      <c r="FJ56" s="96">
        <v>101115610</v>
      </c>
      <c r="FK56" s="96">
        <v>103867135</v>
      </c>
      <c r="FL56" s="96">
        <v>106718162</v>
      </c>
      <c r="FM56" s="96">
        <v>109666481</v>
      </c>
      <c r="FN56" s="96">
        <v>112664152</v>
      </c>
      <c r="FO56" s="96">
        <v>115737383</v>
      </c>
      <c r="FP56" s="96">
        <v>118917671</v>
      </c>
      <c r="FQ56" s="96">
        <v>122138588</v>
      </c>
      <c r="FR56" s="96">
        <v>125384287</v>
      </c>
      <c r="FS56" s="96">
        <v>128691692</v>
      </c>
    </row>
    <row r="57" spans="1:175" x14ac:dyDescent="0.3">
      <c r="A57" s="15" t="s">
        <v>57</v>
      </c>
      <c r="B57" s="96">
        <v>490522.05610388698</v>
      </c>
      <c r="C57" s="96">
        <v>490522.05610388698</v>
      </c>
      <c r="D57" s="96">
        <v>490522.05610388698</v>
      </c>
      <c r="E57" s="96">
        <v>490522.05610388698</v>
      </c>
      <c r="F57" s="96">
        <v>490522.05610388698</v>
      </c>
      <c r="G57" s="96">
        <v>490522.05610388698</v>
      </c>
      <c r="H57" s="96">
        <v>490522.05610388698</v>
      </c>
      <c r="I57" s="96">
        <v>490522.05610388698</v>
      </c>
      <c r="J57" s="96">
        <v>490522.05610388698</v>
      </c>
      <c r="K57" s="96">
        <v>490522.05610388698</v>
      </c>
      <c r="L57" s="96">
        <v>490522.05610388698</v>
      </c>
      <c r="M57" s="96">
        <v>490522.05610388698</v>
      </c>
      <c r="N57" s="96">
        <v>490522.05610388698</v>
      </c>
      <c r="O57" s="96">
        <v>490522.05610388698</v>
      </c>
      <c r="P57" s="96">
        <v>490522.05610388698</v>
      </c>
      <c r="Q57" s="96">
        <v>490522.05610388698</v>
      </c>
      <c r="R57" s="96">
        <v>490522.05610388698</v>
      </c>
      <c r="S57" s="96">
        <v>490522.05610388698</v>
      </c>
      <c r="T57" s="96">
        <v>490522.05610388698</v>
      </c>
      <c r="U57" s="96">
        <v>490522.05610388698</v>
      </c>
      <c r="V57" s="96">
        <v>490522.05610388692</v>
      </c>
      <c r="W57" s="96">
        <v>491012.57815999072</v>
      </c>
      <c r="X57" s="96">
        <v>491503.59073815058</v>
      </c>
      <c r="Y57" s="96">
        <v>491995.09432888875</v>
      </c>
      <c r="Z57" s="96">
        <v>492487.08942321758</v>
      </c>
      <c r="AA57" s="96">
        <v>492979.57651264063</v>
      </c>
      <c r="AB57" s="96">
        <v>493472.55608915322</v>
      </c>
      <c r="AC57" s="96">
        <v>493966.02864524239</v>
      </c>
      <c r="AD57" s="96">
        <v>494459.99467388762</v>
      </c>
      <c r="AE57" s="96">
        <v>494954.4546685614</v>
      </c>
      <c r="AF57" s="96">
        <v>495449.40912323084</v>
      </c>
      <c r="AG57" s="96">
        <v>495944.858532354</v>
      </c>
      <c r="AH57" s="96">
        <v>496440.80339088623</v>
      </c>
      <c r="AI57" s="96">
        <v>496937.2441942771</v>
      </c>
      <c r="AJ57" s="96">
        <v>497434.18143847131</v>
      </c>
      <c r="AK57" s="96">
        <v>497931.61561990966</v>
      </c>
      <c r="AL57" s="96">
        <v>498429.54723552952</v>
      </c>
      <c r="AM57" s="96">
        <v>498927.97678276501</v>
      </c>
      <c r="AN57" s="96">
        <v>499426.90475954779</v>
      </c>
      <c r="AO57" s="96">
        <v>499926.33166430728</v>
      </c>
      <c r="AP57" s="96">
        <v>500426.25799597212</v>
      </c>
      <c r="AQ57" s="96">
        <v>503929.24180194375</v>
      </c>
      <c r="AR57" s="96">
        <v>507456.74649455713</v>
      </c>
      <c r="AS57" s="96">
        <v>511008.9437200189</v>
      </c>
      <c r="AT57" s="96">
        <v>514586.00632605882</v>
      </c>
      <c r="AU57" s="96">
        <v>518188.10837034113</v>
      </c>
      <c r="AV57" s="96">
        <v>521815.42512893328</v>
      </c>
      <c r="AW57" s="96">
        <v>525468.13310483564</v>
      </c>
      <c r="AX57" s="96">
        <v>529146.41003656934</v>
      </c>
      <c r="AY57" s="96">
        <v>532850.43490682507</v>
      </c>
      <c r="AZ57" s="96">
        <v>536580.38795117219</v>
      </c>
      <c r="BA57" s="96">
        <v>540336.45066683029</v>
      </c>
      <c r="BB57" s="96">
        <v>544118.80582149804</v>
      </c>
      <c r="BC57" s="96">
        <v>547927.63746224844</v>
      </c>
      <c r="BD57" s="96">
        <v>551763.13092448423</v>
      </c>
      <c r="BE57" s="96">
        <v>555625.47284095548</v>
      </c>
      <c r="BF57" s="96">
        <v>559514.85115084203</v>
      </c>
      <c r="BG57" s="96">
        <v>563431.45510889799</v>
      </c>
      <c r="BH57" s="96">
        <v>567375.47529466019</v>
      </c>
      <c r="BI57" s="96">
        <v>571347.10362172278</v>
      </c>
      <c r="BJ57" s="96">
        <v>575346.53334707476</v>
      </c>
      <c r="BK57" s="96">
        <v>576497.22641376895</v>
      </c>
      <c r="BL57" s="96">
        <v>577650.22086659644</v>
      </c>
      <c r="BM57" s="96">
        <v>578805.52130832965</v>
      </c>
      <c r="BN57" s="96">
        <v>579963.13235094631</v>
      </c>
      <c r="BO57" s="96">
        <v>581123.05861564807</v>
      </c>
      <c r="BP57" s="96">
        <v>582285.30473287939</v>
      </c>
      <c r="BQ57" s="96">
        <v>583449.87534234521</v>
      </c>
      <c r="BR57" s="96">
        <v>584616.77509302995</v>
      </c>
      <c r="BS57" s="96">
        <v>585786.00864321587</v>
      </c>
      <c r="BT57" s="96">
        <v>586957.58066050196</v>
      </c>
      <c r="BU57" s="96">
        <v>592827.15646710701</v>
      </c>
      <c r="BV57" s="96">
        <v>598755.42803177796</v>
      </c>
      <c r="BW57" s="96">
        <v>604742.98231209582</v>
      </c>
      <c r="BX57" s="96">
        <v>610790.41213521676</v>
      </c>
      <c r="BY57" s="96">
        <v>616898.316256569</v>
      </c>
      <c r="BZ57" s="96">
        <v>623067.29941913462</v>
      </c>
      <c r="CA57" s="96">
        <v>629297.97241332603</v>
      </c>
      <c r="CB57" s="96">
        <v>635590.95213745942</v>
      </c>
      <c r="CC57" s="96">
        <v>641946.86165883404</v>
      </c>
      <c r="CD57" s="96">
        <v>648366.33027542301</v>
      </c>
      <c r="CE57" s="96">
        <v>653553.26091762655</v>
      </c>
      <c r="CF57" s="96">
        <v>658781.68700496771</v>
      </c>
      <c r="CG57" s="96">
        <v>664051.94050100772</v>
      </c>
      <c r="CH57" s="96">
        <v>669364.35602501582</v>
      </c>
      <c r="CI57" s="96">
        <v>674719.27087321621</v>
      </c>
      <c r="CJ57" s="96">
        <v>680117.02504020208</v>
      </c>
      <c r="CK57" s="96">
        <v>685557.96124052396</v>
      </c>
      <c r="CL57" s="96">
        <v>691042.42493044841</v>
      </c>
      <c r="CM57" s="96">
        <v>696570.76432989212</v>
      </c>
      <c r="CN57" s="96">
        <v>702143.3304445307</v>
      </c>
      <c r="CO57" s="96">
        <v>712675.48040119838</v>
      </c>
      <c r="CP57" s="96">
        <v>723365.61260721611</v>
      </c>
      <c r="CQ57" s="96">
        <v>734216.09679632413</v>
      </c>
      <c r="CR57" s="96">
        <v>745229.3382482687</v>
      </c>
      <c r="CS57" s="96">
        <v>756407.77832199249</v>
      </c>
      <c r="CT57" s="96">
        <v>767753.89499682211</v>
      </c>
      <c r="CU57" s="96">
        <v>779270.2034217742</v>
      </c>
      <c r="CV57" s="96">
        <v>790959.25647310063</v>
      </c>
      <c r="CW57" s="96">
        <v>802823.64532019675</v>
      </c>
      <c r="CX57" s="96">
        <v>814865.99999999942</v>
      </c>
      <c r="CY57" s="96">
        <v>827025</v>
      </c>
      <c r="CZ57" s="96">
        <v>840340</v>
      </c>
      <c r="DA57" s="96">
        <v>854702</v>
      </c>
      <c r="DB57" s="96">
        <v>870021</v>
      </c>
      <c r="DC57" s="96">
        <v>886237</v>
      </c>
      <c r="DD57" s="96">
        <v>903407</v>
      </c>
      <c r="DE57" s="96">
        <v>918798</v>
      </c>
      <c r="DF57" s="96">
        <v>932583</v>
      </c>
      <c r="DG57" s="96">
        <v>950563</v>
      </c>
      <c r="DH57" s="96">
        <v>972547</v>
      </c>
      <c r="DI57" s="96">
        <v>995573</v>
      </c>
      <c r="DJ57" s="96">
        <v>1019788</v>
      </c>
      <c r="DK57" s="96">
        <v>1045092.0000000001</v>
      </c>
      <c r="DL57" s="96">
        <v>1071287</v>
      </c>
      <c r="DM57" s="96">
        <v>1098335</v>
      </c>
      <c r="DN57" s="96">
        <v>1124957</v>
      </c>
      <c r="DO57" s="96">
        <v>1152339</v>
      </c>
      <c r="DP57" s="96">
        <v>1181737</v>
      </c>
      <c r="DQ57" s="96">
        <v>1212005</v>
      </c>
      <c r="DR57" s="96">
        <v>1243453</v>
      </c>
      <c r="DS57" s="96">
        <v>1276154</v>
      </c>
      <c r="DT57" s="96">
        <v>1309235</v>
      </c>
      <c r="DU57" s="96">
        <v>1342669</v>
      </c>
      <c r="DV57" s="96">
        <v>1375688</v>
      </c>
      <c r="DW57" s="96">
        <v>1408210</v>
      </c>
      <c r="DX57" s="96">
        <v>1443807</v>
      </c>
      <c r="DY57" s="96">
        <v>1482565</v>
      </c>
      <c r="DZ57" s="96">
        <v>1522378</v>
      </c>
      <c r="EA57" s="96">
        <v>1563332</v>
      </c>
      <c r="EB57" s="96">
        <v>1605797</v>
      </c>
      <c r="EC57" s="96">
        <v>1649939</v>
      </c>
      <c r="ED57" s="96">
        <v>1695461</v>
      </c>
      <c r="EE57" s="96">
        <v>1736160</v>
      </c>
      <c r="EF57" s="96">
        <v>1771730</v>
      </c>
      <c r="EG57" s="96">
        <v>1807816</v>
      </c>
      <c r="EH57" s="96">
        <v>1845164</v>
      </c>
      <c r="EI57" s="96">
        <v>1888669</v>
      </c>
      <c r="EJ57" s="96">
        <v>1938255</v>
      </c>
      <c r="EK57" s="96">
        <v>1987017</v>
      </c>
      <c r="EL57" s="96">
        <v>2032737</v>
      </c>
      <c r="EM57" s="96">
        <v>1919571</v>
      </c>
      <c r="EN57" s="96">
        <v>1798748</v>
      </c>
      <c r="EO57" s="96">
        <v>1856006</v>
      </c>
      <c r="EP57" s="96">
        <v>1913915</v>
      </c>
      <c r="EQ57" s="96">
        <v>2025267</v>
      </c>
      <c r="ER57" s="96">
        <v>2128464</v>
      </c>
      <c r="ES57" s="96">
        <v>2152135</v>
      </c>
      <c r="ET57" s="96">
        <v>2180419</v>
      </c>
      <c r="EU57" s="96">
        <v>2212780</v>
      </c>
      <c r="EV57" s="96">
        <v>2247031</v>
      </c>
      <c r="EW57" s="96">
        <v>2312079</v>
      </c>
      <c r="EX57" s="96">
        <v>2392978</v>
      </c>
      <c r="EY57" s="96">
        <v>2493903</v>
      </c>
      <c r="EZ57" s="96">
        <v>2598284</v>
      </c>
      <c r="FA57" s="96">
        <v>2661215</v>
      </c>
      <c r="FB57" s="96">
        <v>2703502</v>
      </c>
      <c r="FC57" s="96">
        <v>2743222</v>
      </c>
      <c r="FD57" s="96">
        <v>2816327</v>
      </c>
      <c r="FE57" s="96">
        <v>2887885</v>
      </c>
      <c r="FF57" s="96">
        <v>2945186</v>
      </c>
      <c r="FG57" s="96">
        <v>2998485</v>
      </c>
      <c r="FH57" s="96">
        <v>3036988</v>
      </c>
      <c r="FI57" s="96">
        <v>3074360</v>
      </c>
      <c r="FJ57" s="96">
        <v>3095173</v>
      </c>
      <c r="FK57" s="96">
        <v>3105546</v>
      </c>
      <c r="FL57" s="96">
        <v>3124698</v>
      </c>
      <c r="FM57" s="96">
        <v>3150347</v>
      </c>
      <c r="FN57" s="96">
        <v>3192760</v>
      </c>
      <c r="FO57" s="96">
        <v>3240194</v>
      </c>
      <c r="FP57" s="96">
        <v>3291271</v>
      </c>
      <c r="FQ57" s="96">
        <v>3350183</v>
      </c>
      <c r="FR57" s="96">
        <v>3409447</v>
      </c>
      <c r="FS57" s="96">
        <v>3470390</v>
      </c>
    </row>
    <row r="58" spans="1:175" x14ac:dyDescent="0.3">
      <c r="A58" s="15" t="s">
        <v>58</v>
      </c>
      <c r="B58" s="96">
        <v>4416711.4994333517</v>
      </c>
      <c r="C58" s="96">
        <v>4403461.3649350526</v>
      </c>
      <c r="D58" s="96">
        <v>4390250.9808402471</v>
      </c>
      <c r="E58" s="96">
        <v>4377080.227897726</v>
      </c>
      <c r="F58" s="96">
        <v>4363948.9872140326</v>
      </c>
      <c r="G58" s="96">
        <v>4350857.1402523909</v>
      </c>
      <c r="H58" s="96">
        <v>4337804.5688316338</v>
      </c>
      <c r="I58" s="96">
        <v>4324791.1551251393</v>
      </c>
      <c r="J58" s="96">
        <v>4311816.7816597633</v>
      </c>
      <c r="K58" s="96">
        <v>4298881.3313147845</v>
      </c>
      <c r="L58" s="96">
        <v>4285984.6873208396</v>
      </c>
      <c r="M58" s="96">
        <v>4255982.7945095943</v>
      </c>
      <c r="N58" s="96">
        <v>4226190.9149480266</v>
      </c>
      <c r="O58" s="96">
        <v>4196607.5785433901</v>
      </c>
      <c r="P58" s="96">
        <v>4167231.3254935867</v>
      </c>
      <c r="Q58" s="96">
        <v>4138060.7062151316</v>
      </c>
      <c r="R58" s="96">
        <v>4109094.2812716253</v>
      </c>
      <c r="S58" s="96">
        <v>4080330.6213027239</v>
      </c>
      <c r="T58" s="96">
        <v>4051768.3069536048</v>
      </c>
      <c r="U58" s="96">
        <v>4023405.9288049294</v>
      </c>
      <c r="V58" s="96">
        <v>3995242.0873032939</v>
      </c>
      <c r="W58" s="96">
        <v>3995242.0873032939</v>
      </c>
      <c r="X58" s="96">
        <v>3995242.0873032939</v>
      </c>
      <c r="Y58" s="96">
        <v>3995242.0873032939</v>
      </c>
      <c r="Z58" s="96">
        <v>3995242.0873032939</v>
      </c>
      <c r="AA58" s="96">
        <v>3995242.0873032939</v>
      </c>
      <c r="AB58" s="96">
        <v>3995242.0873032939</v>
      </c>
      <c r="AC58" s="96">
        <v>3995242.0873032939</v>
      </c>
      <c r="AD58" s="96">
        <v>3995242.0873032939</v>
      </c>
      <c r="AE58" s="96">
        <v>3995242.0873032939</v>
      </c>
      <c r="AF58" s="96">
        <v>3995242.0873032934</v>
      </c>
      <c r="AG58" s="96">
        <v>3999237.3293905957</v>
      </c>
      <c r="AH58" s="96">
        <v>4003236.5667199856</v>
      </c>
      <c r="AI58" s="96">
        <v>4007239.8032867056</v>
      </c>
      <c r="AJ58" s="96">
        <v>4011247.0430899919</v>
      </c>
      <c r="AK58" s="96">
        <v>4015258.2901330809</v>
      </c>
      <c r="AL58" s="96">
        <v>4019273.5484232134</v>
      </c>
      <c r="AM58" s="96">
        <v>4023292.8219716363</v>
      </c>
      <c r="AN58" s="96">
        <v>4027316.114793608</v>
      </c>
      <c r="AO58" s="96">
        <v>4031343.430908401</v>
      </c>
      <c r="AP58" s="96">
        <v>4035374.7743393108</v>
      </c>
      <c r="AQ58" s="96">
        <v>4031339.3995649712</v>
      </c>
      <c r="AR58" s="96">
        <v>4027308.0601654057</v>
      </c>
      <c r="AS58" s="96">
        <v>4023280.7521052402</v>
      </c>
      <c r="AT58" s="96">
        <v>4019257.4713531341</v>
      </c>
      <c r="AU58" s="96">
        <v>4015238.2138817813</v>
      </c>
      <c r="AV58" s="96">
        <v>4011222.9756678985</v>
      </c>
      <c r="AW58" s="96">
        <v>4007211.7526922305</v>
      </c>
      <c r="AX58" s="96">
        <v>4003204.5409395378</v>
      </c>
      <c r="AY58" s="96">
        <v>3999201.3363985978</v>
      </c>
      <c r="AZ58" s="96">
        <v>3995202.1350621958</v>
      </c>
      <c r="BA58" s="96">
        <v>4023168.5500076306</v>
      </c>
      <c r="BB58" s="96">
        <v>4051330.7298576832</v>
      </c>
      <c r="BC58" s="96">
        <v>4079690.044966687</v>
      </c>
      <c r="BD58" s="96">
        <v>4108247.8752814536</v>
      </c>
      <c r="BE58" s="96">
        <v>4137005.610408423</v>
      </c>
      <c r="BF58" s="96">
        <v>4165964.6496812813</v>
      </c>
      <c r="BG58" s="96">
        <v>4195126.4022290502</v>
      </c>
      <c r="BH58" s="96">
        <v>4224492.2870446527</v>
      </c>
      <c r="BI58" s="96">
        <v>4254063.7330539655</v>
      </c>
      <c r="BJ58" s="96">
        <v>4283842.179185342</v>
      </c>
      <c r="BK58" s="96">
        <v>4309545.2322604544</v>
      </c>
      <c r="BL58" s="96">
        <v>4335402.503654018</v>
      </c>
      <c r="BM58" s="96">
        <v>4361414.9186759433</v>
      </c>
      <c r="BN58" s="96">
        <v>4387583.4081880003</v>
      </c>
      <c r="BO58" s="96">
        <v>4413908.9086371297</v>
      </c>
      <c r="BP58" s="96">
        <v>4440392.3620889522</v>
      </c>
      <c r="BQ58" s="96">
        <v>4467034.7162614875</v>
      </c>
      <c r="BR58" s="96">
        <v>4493836.9245590577</v>
      </c>
      <c r="BS58" s="96">
        <v>4520799.9461064124</v>
      </c>
      <c r="BT58" s="96">
        <v>4547924.7457830487</v>
      </c>
      <c r="BU58" s="96">
        <v>4584308.1437493125</v>
      </c>
      <c r="BV58" s="96">
        <v>4620982.6088993065</v>
      </c>
      <c r="BW58" s="96">
        <v>4657950.4697705004</v>
      </c>
      <c r="BX58" s="96">
        <v>4695214.0735286623</v>
      </c>
      <c r="BY58" s="96">
        <v>4732775.7861168915</v>
      </c>
      <c r="BZ58" s="96">
        <v>4770637.9924058262</v>
      </c>
      <c r="CA58" s="96">
        <v>4808803.0963450717</v>
      </c>
      <c r="CB58" s="96">
        <v>4847273.521115832</v>
      </c>
      <c r="CC58" s="96">
        <v>4886051.7092847582</v>
      </c>
      <c r="CD58" s="96">
        <v>4925140.1229590327</v>
      </c>
      <c r="CE58" s="96">
        <v>4964541.2439427059</v>
      </c>
      <c r="CF58" s="96">
        <v>5004257.5738942493</v>
      </c>
      <c r="CG58" s="96">
        <v>5044291.6344854049</v>
      </c>
      <c r="CH58" s="96">
        <v>5084645.9675612887</v>
      </c>
      <c r="CI58" s="96">
        <v>5125323.1353017818</v>
      </c>
      <c r="CJ58" s="96">
        <v>5166325.7203841964</v>
      </c>
      <c r="CK58" s="96">
        <v>5207656.3261472723</v>
      </c>
      <c r="CL58" s="96">
        <v>5249317.5767564513</v>
      </c>
      <c r="CM58" s="96">
        <v>5291312.117370504</v>
      </c>
      <c r="CN58" s="96">
        <v>5333642.6143094674</v>
      </c>
      <c r="CO58" s="96">
        <v>5413647.2535241079</v>
      </c>
      <c r="CP58" s="96">
        <v>5494851.962326969</v>
      </c>
      <c r="CQ58" s="96">
        <v>5577274.7417618725</v>
      </c>
      <c r="CR58" s="96">
        <v>5660933.8628882999</v>
      </c>
      <c r="CS58" s="96">
        <v>5745847.8708316237</v>
      </c>
      <c r="CT58" s="96">
        <v>5832035.5888940971</v>
      </c>
      <c r="CU58" s="96">
        <v>5919516.1227275077</v>
      </c>
      <c r="CV58" s="96">
        <v>6008308.8645684198</v>
      </c>
      <c r="CW58" s="96">
        <v>6098433.4975369452</v>
      </c>
      <c r="CX58" s="96">
        <v>6189909.9999999991</v>
      </c>
      <c r="CY58" s="96">
        <v>6376060</v>
      </c>
      <c r="CZ58" s="96">
        <v>6568609</v>
      </c>
      <c r="DA58" s="96">
        <v>6765905</v>
      </c>
      <c r="DB58" s="96">
        <v>6969636</v>
      </c>
      <c r="DC58" s="96">
        <v>7181692</v>
      </c>
      <c r="DD58" s="96">
        <v>7401592</v>
      </c>
      <c r="DE58" s="96">
        <v>7629449</v>
      </c>
      <c r="DF58" s="96">
        <v>7863034</v>
      </c>
      <c r="DG58" s="96">
        <v>8106484</v>
      </c>
      <c r="DH58" s="96">
        <v>8364489</v>
      </c>
      <c r="DI58" s="96">
        <v>8634941</v>
      </c>
      <c r="DJ58" s="96">
        <v>8919028</v>
      </c>
      <c r="DK58" s="96">
        <v>9218077</v>
      </c>
      <c r="DL58" s="96">
        <v>9531109</v>
      </c>
      <c r="DM58" s="96">
        <v>9858030</v>
      </c>
      <c r="DN58" s="96">
        <v>10197578</v>
      </c>
      <c r="DO58" s="96">
        <v>10550597</v>
      </c>
      <c r="DP58" s="96">
        <v>10917999</v>
      </c>
      <c r="DQ58" s="96">
        <v>11298936</v>
      </c>
      <c r="DR58" s="96">
        <v>11695771</v>
      </c>
      <c r="DS58" s="96">
        <v>12105539</v>
      </c>
      <c r="DT58" s="96">
        <v>12527856</v>
      </c>
      <c r="DU58" s="96">
        <v>13049315</v>
      </c>
      <c r="DV58" s="96">
        <v>13580723</v>
      </c>
      <c r="DW58" s="96">
        <v>14064798</v>
      </c>
      <c r="DX58" s="96">
        <v>14569716</v>
      </c>
      <c r="DY58" s="96">
        <v>15086614</v>
      </c>
      <c r="DZ58" s="96">
        <v>15695003</v>
      </c>
      <c r="EA58" s="96">
        <v>16355352</v>
      </c>
      <c r="EB58" s="96">
        <v>17058905</v>
      </c>
      <c r="EC58" s="96">
        <v>17780572</v>
      </c>
      <c r="ED58" s="96">
        <v>18486645</v>
      </c>
      <c r="EE58" s="96">
        <v>19109770</v>
      </c>
      <c r="EF58" s="96">
        <v>19546528</v>
      </c>
      <c r="EG58" s="96">
        <v>19905872</v>
      </c>
      <c r="EH58" s="96">
        <v>20288238</v>
      </c>
      <c r="EI58" s="96">
        <v>20704904</v>
      </c>
      <c r="EJ58" s="96">
        <v>21138431</v>
      </c>
      <c r="EK58" s="96">
        <v>21578022</v>
      </c>
      <c r="EL58" s="96">
        <v>22021481</v>
      </c>
      <c r="EM58" s="96">
        <v>22470676</v>
      </c>
      <c r="EN58" s="96">
        <v>22927355</v>
      </c>
      <c r="EO58" s="96">
        <v>23445592</v>
      </c>
      <c r="EP58" s="96">
        <v>24043948</v>
      </c>
      <c r="EQ58" s="96">
        <v>24672143</v>
      </c>
      <c r="ER58" s="96">
        <v>25231528</v>
      </c>
      <c r="ES58" s="96">
        <v>25799821</v>
      </c>
      <c r="ET58" s="96">
        <v>26458999</v>
      </c>
      <c r="EU58" s="96">
        <v>27130613</v>
      </c>
      <c r="EV58" s="96">
        <v>27816745</v>
      </c>
      <c r="EW58" s="96">
        <v>28516770</v>
      </c>
      <c r="EX58" s="96">
        <v>29228727</v>
      </c>
      <c r="EY58" s="96">
        <v>29896035</v>
      </c>
      <c r="EZ58" s="96">
        <v>30556637</v>
      </c>
      <c r="FA58" s="96">
        <v>31262444</v>
      </c>
      <c r="FB58" s="96">
        <v>31992435</v>
      </c>
      <c r="FC58" s="96">
        <v>32764135</v>
      </c>
      <c r="FD58" s="96">
        <v>33623980</v>
      </c>
      <c r="FE58" s="96">
        <v>34569113</v>
      </c>
      <c r="FF58" s="96">
        <v>35414399</v>
      </c>
      <c r="FG58" s="96">
        <v>36140806</v>
      </c>
      <c r="FH58" s="96">
        <v>36923178</v>
      </c>
      <c r="FI58" s="96">
        <v>37785849</v>
      </c>
      <c r="FJ58" s="96">
        <v>38823318</v>
      </c>
      <c r="FK58" s="96">
        <v>40024431</v>
      </c>
      <c r="FL58" s="96">
        <v>41259892</v>
      </c>
      <c r="FM58" s="96">
        <v>42714306</v>
      </c>
      <c r="FN58" s="96">
        <v>44230596</v>
      </c>
      <c r="FO58" s="96">
        <v>45548175</v>
      </c>
      <c r="FP58" s="96">
        <v>46789231</v>
      </c>
      <c r="FQ58" s="96">
        <v>48066924</v>
      </c>
      <c r="FR58" s="96">
        <v>49383346</v>
      </c>
      <c r="FS58" s="96">
        <v>50042791</v>
      </c>
    </row>
    <row r="59" spans="1:175" x14ac:dyDescent="0.3">
      <c r="A59" s="15" t="s">
        <v>196</v>
      </c>
      <c r="B59" s="96">
        <v>1779042.2958397898</v>
      </c>
      <c r="C59" s="96">
        <v>1773705.1689522704</v>
      </c>
      <c r="D59" s="96">
        <v>1768384.0534454135</v>
      </c>
      <c r="E59" s="96">
        <v>1763078.9012850774</v>
      </c>
      <c r="F59" s="96">
        <v>1757789.6645812222</v>
      </c>
      <c r="G59" s="96">
        <v>1752516.2955874784</v>
      </c>
      <c r="H59" s="96">
        <v>1747258.7467007162</v>
      </c>
      <c r="I59" s="96">
        <v>1742016.970460614</v>
      </c>
      <c r="J59" s="96">
        <v>1736790.9195492321</v>
      </c>
      <c r="K59" s="96">
        <v>1731580.5467905845</v>
      </c>
      <c r="L59" s="96">
        <v>1726385.805150213</v>
      </c>
      <c r="M59" s="96">
        <v>1714301.1045141614</v>
      </c>
      <c r="N59" s="96">
        <v>1702300.996782562</v>
      </c>
      <c r="O59" s="96">
        <v>1690384.8898050841</v>
      </c>
      <c r="P59" s="96">
        <v>1678552.1955764485</v>
      </c>
      <c r="Q59" s="96">
        <v>1666802.3302074133</v>
      </c>
      <c r="R59" s="96">
        <v>1655134.7138959614</v>
      </c>
      <c r="S59" s="96">
        <v>1643548.7708986895</v>
      </c>
      <c r="T59" s="96">
        <v>1632043.9295023987</v>
      </c>
      <c r="U59" s="96">
        <v>1620619.6219958819</v>
      </c>
      <c r="V59" s="96">
        <v>1609275.2846419103</v>
      </c>
      <c r="W59" s="96">
        <v>1609275.2846419103</v>
      </c>
      <c r="X59" s="96">
        <v>1609275.2846419103</v>
      </c>
      <c r="Y59" s="96">
        <v>1609275.2846419103</v>
      </c>
      <c r="Z59" s="96">
        <v>1609275.2846419103</v>
      </c>
      <c r="AA59" s="96">
        <v>1609275.2846419103</v>
      </c>
      <c r="AB59" s="96">
        <v>1609275.2846419103</v>
      </c>
      <c r="AC59" s="96">
        <v>1609275.2846419103</v>
      </c>
      <c r="AD59" s="96">
        <v>1609275.2846419103</v>
      </c>
      <c r="AE59" s="96">
        <v>1609275.2846419103</v>
      </c>
      <c r="AF59" s="96">
        <v>1609275.2846419101</v>
      </c>
      <c r="AG59" s="96">
        <v>1610884.5599265518</v>
      </c>
      <c r="AH59" s="96">
        <v>1612495.4444864781</v>
      </c>
      <c r="AI59" s="96">
        <v>1614107.9399309645</v>
      </c>
      <c r="AJ59" s="96">
        <v>1615722.0478708951</v>
      </c>
      <c r="AK59" s="96">
        <v>1617337.7699187656</v>
      </c>
      <c r="AL59" s="96">
        <v>1618955.1076886842</v>
      </c>
      <c r="AM59" s="96">
        <v>1620574.0627963729</v>
      </c>
      <c r="AN59" s="96">
        <v>1622194.6368591692</v>
      </c>
      <c r="AO59" s="96">
        <v>1623816.8314960282</v>
      </c>
      <c r="AP59" s="96">
        <v>1625440.648327525</v>
      </c>
      <c r="AQ59" s="96">
        <v>1623815.2076791977</v>
      </c>
      <c r="AR59" s="96">
        <v>1622191.3924715186</v>
      </c>
      <c r="AS59" s="96">
        <v>1620569.2010790475</v>
      </c>
      <c r="AT59" s="96">
        <v>1618948.6318779686</v>
      </c>
      <c r="AU59" s="96">
        <v>1617329.6832460908</v>
      </c>
      <c r="AV59" s="96">
        <v>1615712.3535628449</v>
      </c>
      <c r="AW59" s="96">
        <v>1614096.6412092822</v>
      </c>
      <c r="AX59" s="96">
        <v>1612482.5445680732</v>
      </c>
      <c r="AY59" s="96">
        <v>1610870.0620235053</v>
      </c>
      <c r="AZ59" s="96">
        <v>1609259.1919614798</v>
      </c>
      <c r="BA59" s="96">
        <v>1620524.0063052101</v>
      </c>
      <c r="BB59" s="96">
        <v>1631867.6743493462</v>
      </c>
      <c r="BC59" s="96">
        <v>1643290.7480697916</v>
      </c>
      <c r="BD59" s="96">
        <v>1654793.7833062802</v>
      </c>
      <c r="BE59" s="96">
        <v>1666377.3397894236</v>
      </c>
      <c r="BF59" s="96">
        <v>1678041.9811679493</v>
      </c>
      <c r="BG59" s="96">
        <v>1689788.275036125</v>
      </c>
      <c r="BH59" s="96">
        <v>1701616.7929613777</v>
      </c>
      <c r="BI59" s="96">
        <v>1713528.1105121071</v>
      </c>
      <c r="BJ59" s="96">
        <v>1725522.8072856881</v>
      </c>
      <c r="BK59" s="96">
        <v>1735875.9441294021</v>
      </c>
      <c r="BL59" s="96">
        <v>1746291.1997941784</v>
      </c>
      <c r="BM59" s="96">
        <v>1756768.9469929435</v>
      </c>
      <c r="BN59" s="96">
        <v>1767309.5606749014</v>
      </c>
      <c r="BO59" s="96">
        <v>1777913.4180389508</v>
      </c>
      <c r="BP59" s="96">
        <v>1788580.8985471842</v>
      </c>
      <c r="BQ59" s="96">
        <v>1799312.3839384676</v>
      </c>
      <c r="BR59" s="96">
        <v>1810108.2582420984</v>
      </c>
      <c r="BS59" s="96">
        <v>1820968.9077915507</v>
      </c>
      <c r="BT59" s="96">
        <v>1831894.7212383004</v>
      </c>
      <c r="BU59" s="96">
        <v>1846549.8790082075</v>
      </c>
      <c r="BV59" s="96">
        <v>1861322.2780402736</v>
      </c>
      <c r="BW59" s="96">
        <v>1876212.8562645963</v>
      </c>
      <c r="BX59" s="96">
        <v>1891222.5591147135</v>
      </c>
      <c r="BY59" s="96">
        <v>1906352.3395876319</v>
      </c>
      <c r="BZ59" s="96">
        <v>1921603.1583043332</v>
      </c>
      <c r="CA59" s="96">
        <v>1936975.9835707687</v>
      </c>
      <c r="CB59" s="96">
        <v>1952471.7914393353</v>
      </c>
      <c r="CC59" s="96">
        <v>1968091.5657708505</v>
      </c>
      <c r="CD59" s="96">
        <v>1983836.2982970183</v>
      </c>
      <c r="CE59" s="96">
        <v>1999706.9886833949</v>
      </c>
      <c r="CF59" s="96">
        <v>2015704.6445928628</v>
      </c>
      <c r="CG59" s="96">
        <v>2031830.2817496061</v>
      </c>
      <c r="CH59" s="96">
        <v>2048084.9240036032</v>
      </c>
      <c r="CI59" s="96">
        <v>2064469.6033956329</v>
      </c>
      <c r="CJ59" s="96">
        <v>2080985.3602227983</v>
      </c>
      <c r="CK59" s="96">
        <v>2097633.2431045817</v>
      </c>
      <c r="CL59" s="96">
        <v>2114414.3090494187</v>
      </c>
      <c r="CM59" s="96">
        <v>2131329.6235218146</v>
      </c>
      <c r="CN59" s="96">
        <v>2148380.2605099883</v>
      </c>
      <c r="CO59" s="96">
        <v>2180605.9644176373</v>
      </c>
      <c r="CP59" s="96">
        <v>2213315.0538839009</v>
      </c>
      <c r="CQ59" s="96">
        <v>2246514.7796921586</v>
      </c>
      <c r="CR59" s="96">
        <v>2280212.5013875403</v>
      </c>
      <c r="CS59" s="96">
        <v>2314415.6889083525</v>
      </c>
      <c r="CT59" s="96">
        <v>2349131.9242419768</v>
      </c>
      <c r="CU59" s="96">
        <v>2384368.9031056059</v>
      </c>
      <c r="CV59" s="96">
        <v>2420134.4366521896</v>
      </c>
      <c r="CW59" s="96">
        <v>2456436.453201971</v>
      </c>
      <c r="CX59" s="96">
        <v>2493283</v>
      </c>
      <c r="CY59" s="96">
        <v>2529620</v>
      </c>
      <c r="CZ59" s="96">
        <v>2569209</v>
      </c>
      <c r="DA59" s="96">
        <v>2611733</v>
      </c>
      <c r="DB59" s="96">
        <v>2657093</v>
      </c>
      <c r="DC59" s="96">
        <v>2705082</v>
      </c>
      <c r="DD59" s="96">
        <v>2754592</v>
      </c>
      <c r="DE59" s="96">
        <v>2804096</v>
      </c>
      <c r="DF59" s="96">
        <v>2848354</v>
      </c>
      <c r="DG59" s="96">
        <v>2888785</v>
      </c>
      <c r="DH59" s="96">
        <v>2931559</v>
      </c>
      <c r="DI59" s="96">
        <v>2976724</v>
      </c>
      <c r="DJ59" s="96">
        <v>3024308</v>
      </c>
      <c r="DK59" s="96">
        <v>3072669</v>
      </c>
      <c r="DL59" s="96">
        <v>3129918</v>
      </c>
      <c r="DM59" s="96">
        <v>3189835</v>
      </c>
      <c r="DN59" s="96">
        <v>3236423</v>
      </c>
      <c r="DO59" s="96">
        <v>3277648</v>
      </c>
      <c r="DP59" s="96">
        <v>3321528</v>
      </c>
      <c r="DQ59" s="96">
        <v>3365533</v>
      </c>
      <c r="DR59" s="96">
        <v>3409614</v>
      </c>
      <c r="DS59" s="96">
        <v>3468646</v>
      </c>
      <c r="DT59" s="96">
        <v>3542497</v>
      </c>
      <c r="DU59" s="96">
        <v>3627383</v>
      </c>
      <c r="DV59" s="96">
        <v>3723259</v>
      </c>
      <c r="DW59" s="96">
        <v>3821494</v>
      </c>
      <c r="DX59" s="96">
        <v>3921910</v>
      </c>
      <c r="DY59" s="96">
        <v>4024032</v>
      </c>
      <c r="DZ59" s="96">
        <v>4127657</v>
      </c>
      <c r="EA59" s="96">
        <v>4232605</v>
      </c>
      <c r="EB59" s="96">
        <v>4339030</v>
      </c>
      <c r="EC59" s="96">
        <v>4447272</v>
      </c>
      <c r="ED59" s="96">
        <v>4557686</v>
      </c>
      <c r="EE59" s="96">
        <v>4661574</v>
      </c>
      <c r="EF59" s="96">
        <v>4750627</v>
      </c>
      <c r="EG59" s="96">
        <v>4834296</v>
      </c>
      <c r="EH59" s="96">
        <v>4921240</v>
      </c>
      <c r="EI59" s="96">
        <v>4962395</v>
      </c>
      <c r="EJ59" s="96">
        <v>4848029</v>
      </c>
      <c r="EK59" s="96">
        <v>4713229</v>
      </c>
      <c r="EL59" s="96">
        <v>4737633</v>
      </c>
      <c r="EM59" s="96">
        <v>4836677</v>
      </c>
      <c r="EN59" s="96">
        <v>4909749</v>
      </c>
      <c r="EO59" s="96">
        <v>4956002</v>
      </c>
      <c r="EP59" s="96">
        <v>5071184</v>
      </c>
      <c r="EQ59" s="96">
        <v>5225836</v>
      </c>
      <c r="ER59" s="96">
        <v>5356925</v>
      </c>
      <c r="ES59" s="96">
        <v>5509136</v>
      </c>
      <c r="ET59" s="96">
        <v>5620068</v>
      </c>
      <c r="EU59" s="96">
        <v>5771628</v>
      </c>
      <c r="EV59" s="96">
        <v>6032267</v>
      </c>
      <c r="EW59" s="96">
        <v>6308391</v>
      </c>
      <c r="EX59" s="96">
        <v>6596806</v>
      </c>
      <c r="EY59" s="96">
        <v>6903127</v>
      </c>
      <c r="EZ59" s="96">
        <v>7233041</v>
      </c>
      <c r="FA59" s="96">
        <v>7590143</v>
      </c>
      <c r="FB59" s="96">
        <v>7976526</v>
      </c>
      <c r="FC59" s="96">
        <v>8388788</v>
      </c>
      <c r="FD59" s="96">
        <v>8817647</v>
      </c>
      <c r="FE59" s="96">
        <v>9243556</v>
      </c>
      <c r="FF59" s="96">
        <v>9745953</v>
      </c>
      <c r="FG59" s="96">
        <v>10288109</v>
      </c>
      <c r="FH59" s="96">
        <v>10756240</v>
      </c>
      <c r="FI59" s="96">
        <v>11166275</v>
      </c>
      <c r="FJ59" s="96">
        <v>11235073</v>
      </c>
      <c r="FK59" s="96">
        <v>11107561</v>
      </c>
      <c r="FL59" s="96">
        <v>10830102</v>
      </c>
      <c r="FM59" s="96">
        <v>10259154</v>
      </c>
      <c r="FN59" s="96">
        <v>10122977</v>
      </c>
      <c r="FO59" s="96">
        <v>10423384</v>
      </c>
      <c r="FP59" s="96">
        <v>10698467</v>
      </c>
      <c r="FQ59" s="96">
        <v>10865780</v>
      </c>
      <c r="FR59" s="96">
        <v>11021177</v>
      </c>
      <c r="FS59" s="96">
        <v>11483374</v>
      </c>
    </row>
    <row r="60" spans="1:175" x14ac:dyDescent="0.3">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row>
    <row r="61" spans="1:175" x14ac:dyDescent="0.3">
      <c r="A61" s="2" t="s">
        <v>187</v>
      </c>
      <c r="B61" s="102">
        <f>SUM(B5:B59)</f>
        <v>106487302.86244209</v>
      </c>
      <c r="C61" s="102">
        <f t="shared" ref="C61:BN61" si="0">SUM(C5:C59)</f>
        <v>106835978.2820033</v>
      </c>
      <c r="D61" s="102">
        <f t="shared" si="0"/>
        <v>107187368.99416709</v>
      </c>
      <c r="E61" s="102">
        <f t="shared" si="0"/>
        <v>107541496.98982412</v>
      </c>
      <c r="F61" s="102">
        <f t="shared" si="0"/>
        <v>107898384.46212085</v>
      </c>
      <c r="G61" s="102">
        <f t="shared" si="0"/>
        <v>108258053.80838187</v>
      </c>
      <c r="H61" s="102">
        <f t="shared" si="0"/>
        <v>108620527.63205048</v>
      </c>
      <c r="I61" s="102">
        <f t="shared" si="0"/>
        <v>108985828.74464868</v>
      </c>
      <c r="J61" s="102">
        <f t="shared" si="0"/>
        <v>109353980.16775599</v>
      </c>
      <c r="K61" s="102">
        <f t="shared" si="0"/>
        <v>109725005.13500802</v>
      </c>
      <c r="L61" s="102">
        <f>SUM(L5:L59)</f>
        <v>110098927.09411423</v>
      </c>
      <c r="M61" s="102">
        <f t="shared" si="0"/>
        <v>110514466.774607</v>
      </c>
      <c r="N61" s="102">
        <f t="shared" si="0"/>
        <v>110933708.91968122</v>
      </c>
      <c r="O61" s="102">
        <f t="shared" si="0"/>
        <v>111356679.20720263</v>
      </c>
      <c r="P61" s="102">
        <f t="shared" si="0"/>
        <v>111783403.57479165</v>
      </c>
      <c r="Q61" s="102">
        <f t="shared" si="0"/>
        <v>112213908.22200179</v>
      </c>
      <c r="R61" s="102">
        <f t="shared" si="0"/>
        <v>112648219.61252001</v>
      </c>
      <c r="S61" s="102">
        <f t="shared" si="0"/>
        <v>113086364.47639002</v>
      </c>
      <c r="T61" s="102">
        <f t="shared" si="0"/>
        <v>113528369.81225896</v>
      </c>
      <c r="U61" s="102">
        <f t="shared" si="0"/>
        <v>113974262.88964662</v>
      </c>
      <c r="V61" s="102">
        <f>SUM(V5:V59)</f>
        <v>114424071.25123835</v>
      </c>
      <c r="W61" s="102">
        <f t="shared" si="0"/>
        <v>114989004.4026469</v>
      </c>
      <c r="X61" s="102">
        <f t="shared" si="0"/>
        <v>115558351.96598566</v>
      </c>
      <c r="Y61" s="102">
        <f t="shared" si="0"/>
        <v>116132150.41961101</v>
      </c>
      <c r="Z61" s="102">
        <f t="shared" si="0"/>
        <v>116710436.5654816</v>
      </c>
      <c r="AA61" s="102">
        <f t="shared" si="0"/>
        <v>117293247.53214738</v>
      </c>
      <c r="AB61" s="102">
        <f t="shared" si="0"/>
        <v>117880620.77776663</v>
      </c>
      <c r="AC61" s="102">
        <f t="shared" si="0"/>
        <v>118472594.09315154</v>
      </c>
      <c r="AD61" s="102">
        <f t="shared" si="0"/>
        <v>119069205.60484324</v>
      </c>
      <c r="AE61" s="102">
        <f t="shared" si="0"/>
        <v>119670493.77821568</v>
      </c>
      <c r="AF61" s="102">
        <f>SUM(AF5:AF59)</f>
        <v>120276497.42060934</v>
      </c>
      <c r="AG61" s="102">
        <f t="shared" si="0"/>
        <v>120946432.86148389</v>
      </c>
      <c r="AH61" s="102">
        <f t="shared" si="0"/>
        <v>121621634.78086165</v>
      </c>
      <c r="AI61" s="102">
        <f t="shared" si="0"/>
        <v>122302152.69120604</v>
      </c>
      <c r="AJ61" s="102">
        <f t="shared" si="0"/>
        <v>122988036.62762167</v>
      </c>
      <c r="AK61" s="102">
        <f t="shared" si="0"/>
        <v>123679337.15382551</v>
      </c>
      <c r="AL61" s="102">
        <f t="shared" si="0"/>
        <v>124376105.36819081</v>
      </c>
      <c r="AM61" s="102">
        <f t="shared" si="0"/>
        <v>125078392.9098635</v>
      </c>
      <c r="AN61" s="102">
        <f t="shared" si="0"/>
        <v>125786251.9649526</v>
      </c>
      <c r="AO61" s="102">
        <f t="shared" si="0"/>
        <v>126499735.27279529</v>
      </c>
      <c r="AP61" s="102">
        <f>SUM(AP5:AP59)</f>
        <v>127218896.13229781</v>
      </c>
      <c r="AQ61" s="102">
        <f t="shared" si="0"/>
        <v>127489884.19563149</v>
      </c>
      <c r="AR61" s="102">
        <f t="shared" si="0"/>
        <v>127767109.6995225</v>
      </c>
      <c r="AS61" s="102">
        <f t="shared" si="0"/>
        <v>128050616.97506849</v>
      </c>
      <c r="AT61" s="102">
        <f t="shared" si="0"/>
        <v>128340451.04270457</v>
      </c>
      <c r="AU61" s="102">
        <f t="shared" si="0"/>
        <v>128636657.61995983</v>
      </c>
      <c r="AV61" s="102">
        <f t="shared" si="0"/>
        <v>128939283.12932625</v>
      </c>
      <c r="AW61" s="102">
        <f t="shared" si="0"/>
        <v>129248374.70624039</v>
      </c>
      <c r="AX61" s="102">
        <f t="shared" si="0"/>
        <v>129563980.20718025</v>
      </c>
      <c r="AY61" s="102">
        <f t="shared" si="0"/>
        <v>129886148.21787921</v>
      </c>
      <c r="AZ61" s="102">
        <f>SUM(AZ5:AZ59)</f>
        <v>130214928.06165713</v>
      </c>
      <c r="BA61" s="102">
        <f t="shared" si="0"/>
        <v>130757696.96777518</v>
      </c>
      <c r="BB61" s="102">
        <f t="shared" si="0"/>
        <v>131314037.79589783</v>
      </c>
      <c r="BC61" s="102">
        <f t="shared" si="0"/>
        <v>131884067.70209593</v>
      </c>
      <c r="BD61" s="102">
        <f t="shared" si="0"/>
        <v>132467906.05259931</v>
      </c>
      <c r="BE61" s="102">
        <f t="shared" si="0"/>
        <v>133065674.45143403</v>
      </c>
      <c r="BF61" s="102">
        <f t="shared" si="0"/>
        <v>133677496.7685287</v>
      </c>
      <c r="BG61" s="102">
        <f t="shared" si="0"/>
        <v>134303499.16829431</v>
      </c>
      <c r="BH61" s="102">
        <f t="shared" si="0"/>
        <v>134943810.13868591</v>
      </c>
      <c r="BI61" s="102">
        <f t="shared" si="0"/>
        <v>135598560.52075273</v>
      </c>
      <c r="BJ61" s="102">
        <f>SUM(BJ5:BJ59)</f>
        <v>136267883.53868362</v>
      </c>
      <c r="BK61" s="102">
        <f t="shared" si="0"/>
        <v>136892334.02540746</v>
      </c>
      <c r="BL61" s="102">
        <f t="shared" si="0"/>
        <v>137524859.59301257</v>
      </c>
      <c r="BM61" s="102">
        <f t="shared" si="0"/>
        <v>138165535.6094467</v>
      </c>
      <c r="BN61" s="102">
        <f t="shared" si="0"/>
        <v>138814438.38610947</v>
      </c>
      <c r="BO61" s="102">
        <f t="shared" ref="BO61:DZ61" si="1">SUM(BO5:BO59)</f>
        <v>139471645.18952474</v>
      </c>
      <c r="BP61" s="102">
        <f t="shared" si="1"/>
        <v>140137234.25317109</v>
      </c>
      <c r="BQ61" s="102">
        <f t="shared" si="1"/>
        <v>140811284.78947389</v>
      </c>
      <c r="BR61" s="102">
        <f t="shared" si="1"/>
        <v>141493877.00195986</v>
      </c>
      <c r="BS61" s="102">
        <f t="shared" si="1"/>
        <v>142185092.0975776</v>
      </c>
      <c r="BT61" s="102">
        <f>SUM(BT5:BT59)</f>
        <v>142885012.2991856</v>
      </c>
      <c r="BU61" s="102">
        <f t="shared" si="1"/>
        <v>144864102.11812568</v>
      </c>
      <c r="BV61" s="102">
        <f t="shared" si="1"/>
        <v>146871954.14557359</v>
      </c>
      <c r="BW61" s="102">
        <f t="shared" si="1"/>
        <v>148909005.4249486</v>
      </c>
      <c r="BX61" s="102">
        <f t="shared" si="1"/>
        <v>150975699.9204354</v>
      </c>
      <c r="BY61" s="102">
        <f t="shared" si="1"/>
        <v>153072488.63086119</v>
      </c>
      <c r="BZ61" s="102">
        <f t="shared" si="1"/>
        <v>155199829.70551348</v>
      </c>
      <c r="CA61" s="102">
        <f t="shared" si="1"/>
        <v>157358188.56193513</v>
      </c>
      <c r="CB61" s="102">
        <f t="shared" si="1"/>
        <v>159548038.0057286</v>
      </c>
      <c r="CC61" s="102">
        <f t="shared" si="1"/>
        <v>161769858.35240722</v>
      </c>
      <c r="CD61" s="102">
        <f>SUM(CD5:CD59)</f>
        <v>164024137.55132839</v>
      </c>
      <c r="CE61" s="102">
        <f t="shared" si="1"/>
        <v>166293030.09872091</v>
      </c>
      <c r="CF61" s="102">
        <f t="shared" si="1"/>
        <v>168594852.8829385</v>
      </c>
      <c r="CG61" s="102">
        <f t="shared" si="1"/>
        <v>170930103.42230472</v>
      </c>
      <c r="CH61" s="102">
        <f t="shared" si="1"/>
        <v>173299287.02144715</v>
      </c>
      <c r="CI61" s="102">
        <f t="shared" si="1"/>
        <v>175702916.8971518</v>
      </c>
      <c r="CJ61" s="102">
        <f t="shared" si="1"/>
        <v>178141514.30631489</v>
      </c>
      <c r="CK61" s="102">
        <f t="shared" si="1"/>
        <v>180615608.67602715</v>
      </c>
      <c r="CL61" s="102">
        <f t="shared" si="1"/>
        <v>183125737.73582619</v>
      </c>
      <c r="CM61" s="102">
        <f t="shared" si="1"/>
        <v>185672447.6521557</v>
      </c>
      <c r="CN61" s="102">
        <f>SUM(CN5:CN59)</f>
        <v>188256293.16506839</v>
      </c>
      <c r="CO61" s="102">
        <f t="shared" si="1"/>
        <v>191746982.7767548</v>
      </c>
      <c r="CP61" s="102">
        <f t="shared" si="1"/>
        <v>195307387.9211472</v>
      </c>
      <c r="CQ61" s="102">
        <f t="shared" si="1"/>
        <v>198939202.54616335</v>
      </c>
      <c r="CR61" s="102">
        <f t="shared" si="1"/>
        <v>202644181.75107682</v>
      </c>
      <c r="CS61" s="102">
        <f t="shared" si="1"/>
        <v>206424145.16293991</v>
      </c>
      <c r="CT61" s="102">
        <f t="shared" si="1"/>
        <v>210280980.54721636</v>
      </c>
      <c r="CU61" s="102">
        <f t="shared" si="1"/>
        <v>214216647.67018294</v>
      </c>
      <c r="CV61" s="102">
        <f t="shared" si="1"/>
        <v>218233182.43200788</v>
      </c>
      <c r="CW61" s="102">
        <f t="shared" si="1"/>
        <v>222332701.29086521</v>
      </c>
      <c r="CX61" s="102">
        <f t="shared" si="1"/>
        <v>226517406.00000009</v>
      </c>
      <c r="CY61" s="102">
        <f t="shared" si="1"/>
        <v>231268889</v>
      </c>
      <c r="CZ61" s="102">
        <f t="shared" si="1"/>
        <v>236222132</v>
      </c>
      <c r="DA61" s="102">
        <f t="shared" si="1"/>
        <v>241339415</v>
      </c>
      <c r="DB61" s="102">
        <f t="shared" si="1"/>
        <v>246632894</v>
      </c>
      <c r="DC61" s="102">
        <f t="shared" si="1"/>
        <v>252136854</v>
      </c>
      <c r="DD61" s="102">
        <f t="shared" si="1"/>
        <v>257841470</v>
      </c>
      <c r="DE61" s="102">
        <f t="shared" si="1"/>
        <v>263667697</v>
      </c>
      <c r="DF61" s="102">
        <f t="shared" si="1"/>
        <v>269547641</v>
      </c>
      <c r="DG61" s="102">
        <f t="shared" si="1"/>
        <v>275742847</v>
      </c>
      <c r="DH61" s="102">
        <f t="shared" si="1"/>
        <v>282359698</v>
      </c>
      <c r="DI61" s="102">
        <f t="shared" si="1"/>
        <v>289219239</v>
      </c>
      <c r="DJ61" s="102">
        <f t="shared" si="1"/>
        <v>296330508</v>
      </c>
      <c r="DK61" s="102">
        <f t="shared" si="1"/>
        <v>303703141</v>
      </c>
      <c r="DL61" s="102">
        <f t="shared" si="1"/>
        <v>311348003</v>
      </c>
      <c r="DM61" s="102">
        <f t="shared" si="1"/>
        <v>319253763</v>
      </c>
      <c r="DN61" s="102">
        <f t="shared" si="1"/>
        <v>327444426</v>
      </c>
      <c r="DO61" s="102">
        <f t="shared" si="1"/>
        <v>335995098</v>
      </c>
      <c r="DP61" s="102">
        <f t="shared" si="1"/>
        <v>344899956</v>
      </c>
      <c r="DQ61" s="102">
        <f t="shared" si="1"/>
        <v>354090073</v>
      </c>
      <c r="DR61" s="102">
        <f t="shared" si="1"/>
        <v>363571519</v>
      </c>
      <c r="DS61" s="102">
        <f t="shared" si="1"/>
        <v>373311599</v>
      </c>
      <c r="DT61" s="102">
        <f t="shared" si="1"/>
        <v>383266090</v>
      </c>
      <c r="DU61" s="102">
        <f t="shared" si="1"/>
        <v>393743612</v>
      </c>
      <c r="DV61" s="102">
        <f t="shared" si="1"/>
        <v>404757063</v>
      </c>
      <c r="DW61" s="102">
        <f t="shared" si="1"/>
        <v>416280739</v>
      </c>
      <c r="DX61" s="102">
        <f t="shared" si="1"/>
        <v>428302496</v>
      </c>
      <c r="DY61" s="102">
        <f t="shared" si="1"/>
        <v>440423119</v>
      </c>
      <c r="DZ61" s="102">
        <f t="shared" si="1"/>
        <v>453265141</v>
      </c>
      <c r="EA61" s="102">
        <f t="shared" ref="EA61:FP61" si="2">SUM(EA5:EA59)</f>
        <v>466885111</v>
      </c>
      <c r="EB61" s="102">
        <f t="shared" si="2"/>
        <v>480694732</v>
      </c>
      <c r="EC61" s="102">
        <f t="shared" si="2"/>
        <v>495227792</v>
      </c>
      <c r="ED61" s="102">
        <f t="shared" si="2"/>
        <v>510524583</v>
      </c>
      <c r="EE61" s="102">
        <f t="shared" si="2"/>
        <v>525751954</v>
      </c>
      <c r="EF61" s="102">
        <f t="shared" si="2"/>
        <v>541113567</v>
      </c>
      <c r="EG61" s="102">
        <f t="shared" si="2"/>
        <v>557100024</v>
      </c>
      <c r="EH61" s="102">
        <f t="shared" si="2"/>
        <v>573363201</v>
      </c>
      <c r="EI61" s="102">
        <f t="shared" si="2"/>
        <v>589958024</v>
      </c>
      <c r="EJ61" s="102">
        <f t="shared" si="2"/>
        <v>606703975</v>
      </c>
      <c r="EK61" s="102">
        <f t="shared" si="2"/>
        <v>623596321</v>
      </c>
      <c r="EL61" s="102">
        <f t="shared" si="2"/>
        <v>640925706</v>
      </c>
      <c r="EM61" s="102">
        <f t="shared" si="2"/>
        <v>658195725</v>
      </c>
      <c r="EN61" s="102">
        <f t="shared" si="2"/>
        <v>675589995</v>
      </c>
      <c r="EO61" s="102">
        <f t="shared" si="2"/>
        <v>693735975</v>
      </c>
      <c r="EP61" s="102">
        <f t="shared" si="2"/>
        <v>711367053</v>
      </c>
      <c r="EQ61" s="102">
        <f t="shared" si="2"/>
        <v>729513080</v>
      </c>
      <c r="ER61" s="102">
        <f t="shared" si="2"/>
        <v>748239774</v>
      </c>
      <c r="ES61" s="102">
        <f t="shared" si="2"/>
        <v>767106358</v>
      </c>
      <c r="ET61" s="102">
        <f t="shared" si="2"/>
        <v>786644304</v>
      </c>
      <c r="EU61" s="102">
        <f t="shared" si="2"/>
        <v>806683398</v>
      </c>
      <c r="EV61" s="102">
        <f t="shared" si="2"/>
        <v>827130162</v>
      </c>
      <c r="EW61" s="102">
        <f t="shared" si="2"/>
        <v>848183482</v>
      </c>
      <c r="EX61" s="102">
        <f t="shared" si="2"/>
        <v>869853707</v>
      </c>
      <c r="EY61" s="102">
        <f t="shared" si="2"/>
        <v>892130691</v>
      </c>
      <c r="EZ61" s="102">
        <f t="shared" si="2"/>
        <v>915137174</v>
      </c>
      <c r="FA61" s="102">
        <f t="shared" si="2"/>
        <v>938871999</v>
      </c>
      <c r="FB61" s="102">
        <f t="shared" si="2"/>
        <v>963208003</v>
      </c>
      <c r="FC61" s="102">
        <f t="shared" si="2"/>
        <v>988298423</v>
      </c>
      <c r="FD61" s="102">
        <f t="shared" si="2"/>
        <v>1014263812</v>
      </c>
      <c r="FE61" s="102">
        <f t="shared" si="2"/>
        <v>1040947918</v>
      </c>
      <c r="FF61" s="102">
        <f t="shared" si="2"/>
        <v>1068352578</v>
      </c>
      <c r="FG61" s="102">
        <f t="shared" si="2"/>
        <v>1096253187</v>
      </c>
      <c r="FH61" s="102">
        <f t="shared" si="2"/>
        <v>1124910344</v>
      </c>
      <c r="FI61" s="102">
        <f t="shared" si="2"/>
        <v>1154794330</v>
      </c>
      <c r="FJ61" s="102">
        <f t="shared" si="2"/>
        <v>1185170119</v>
      </c>
      <c r="FK61" s="102">
        <f t="shared" si="2"/>
        <v>1215964726</v>
      </c>
      <c r="FL61" s="102">
        <f t="shared" si="2"/>
        <v>1247044746</v>
      </c>
      <c r="FM61" s="102">
        <f t="shared" si="2"/>
        <v>1278688696</v>
      </c>
      <c r="FN61" s="102">
        <f t="shared" si="2"/>
        <v>1311148084</v>
      </c>
      <c r="FO61" s="102">
        <f t="shared" si="2"/>
        <v>1343691019</v>
      </c>
      <c r="FP61" s="102">
        <f t="shared" si="2"/>
        <v>1376440442</v>
      </c>
      <c r="FQ61" s="96"/>
      <c r="FR61" s="96"/>
      <c r="FS61" s="96"/>
    </row>
    <row r="62" spans="1:175" x14ac:dyDescent="0.3">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89"/>
  <sheetViews>
    <sheetView topLeftCell="A16" workbookViewId="0">
      <selection activeCell="A40" sqref="A40"/>
    </sheetView>
  </sheetViews>
  <sheetFormatPr defaultColWidth="17.08984375" defaultRowHeight="13" x14ac:dyDescent="0.3"/>
  <cols>
    <col min="1" max="2" width="17.08984375" style="1"/>
    <col min="3" max="12" width="6.36328125" style="15" customWidth="1"/>
    <col min="13" max="13" width="6.36328125" style="1" customWidth="1"/>
    <col min="14" max="23" width="6.36328125" style="15" customWidth="1"/>
    <col min="24" max="24" width="8.453125" style="1" customWidth="1"/>
    <col min="25" max="16384" width="17.08984375" style="1"/>
  </cols>
  <sheetData>
    <row r="1" spans="1:23" x14ac:dyDescent="0.3">
      <c r="C1" s="14" t="s">
        <v>179</v>
      </c>
      <c r="D1" s="1"/>
      <c r="N1" s="2" t="s">
        <v>180</v>
      </c>
    </row>
    <row r="3" spans="1:23" x14ac:dyDescent="0.3">
      <c r="A3" s="14" t="s">
        <v>121</v>
      </c>
    </row>
    <row r="4" spans="1:23" x14ac:dyDescent="0.3">
      <c r="A4" s="14" t="s">
        <v>0</v>
      </c>
      <c r="B4" s="14" t="s">
        <v>108</v>
      </c>
      <c r="C4" s="2" t="s">
        <v>109</v>
      </c>
      <c r="D4" s="2" t="s">
        <v>110</v>
      </c>
      <c r="E4" s="2" t="s">
        <v>111</v>
      </c>
      <c r="F4" s="2" t="s">
        <v>112</v>
      </c>
      <c r="G4" s="2" t="s">
        <v>113</v>
      </c>
      <c r="H4" s="2" t="s">
        <v>114</v>
      </c>
      <c r="I4" s="2" t="s">
        <v>115</v>
      </c>
      <c r="J4" s="2" t="s">
        <v>116</v>
      </c>
      <c r="K4" s="2" t="s">
        <v>117</v>
      </c>
      <c r="L4" s="2" t="s">
        <v>118</v>
      </c>
      <c r="N4" s="2" t="s">
        <v>109</v>
      </c>
      <c r="O4" s="2" t="s">
        <v>110</v>
      </c>
      <c r="P4" s="2" t="s">
        <v>111</v>
      </c>
      <c r="Q4" s="2" t="s">
        <v>112</v>
      </c>
      <c r="R4" s="2" t="s">
        <v>113</v>
      </c>
      <c r="S4" s="2" t="s">
        <v>114</v>
      </c>
      <c r="T4" s="2" t="s">
        <v>115</v>
      </c>
      <c r="U4" s="2" t="s">
        <v>116</v>
      </c>
      <c r="V4" s="2" t="s">
        <v>117</v>
      </c>
      <c r="W4" s="2" t="s">
        <v>118</v>
      </c>
    </row>
    <row r="5" spans="1:23" x14ac:dyDescent="0.3">
      <c r="A5" s="1" t="s">
        <v>2</v>
      </c>
      <c r="B5" s="1" t="s">
        <v>3</v>
      </c>
      <c r="C5" s="15">
        <v>6</v>
      </c>
      <c r="D5" s="15">
        <v>6</v>
      </c>
      <c r="E5" s="15">
        <v>7</v>
      </c>
      <c r="F5" s="15">
        <v>7</v>
      </c>
      <c r="G5" s="15">
        <v>7</v>
      </c>
      <c r="H5" s="15">
        <v>7</v>
      </c>
      <c r="I5" s="15">
        <v>6</v>
      </c>
      <c r="J5" s="15">
        <v>15</v>
      </c>
      <c r="K5" s="15">
        <v>14</v>
      </c>
      <c r="L5" s="15">
        <v>18</v>
      </c>
      <c r="N5" s="15">
        <v>4</v>
      </c>
      <c r="O5" s="15">
        <v>4</v>
      </c>
      <c r="P5" s="15">
        <v>5</v>
      </c>
      <c r="Q5" s="15">
        <v>6</v>
      </c>
      <c r="R5" s="15">
        <v>7</v>
      </c>
      <c r="S5" s="15">
        <v>9</v>
      </c>
      <c r="T5" s="15">
        <v>6</v>
      </c>
      <c r="U5" s="15">
        <v>15</v>
      </c>
      <c r="V5" s="15">
        <v>14</v>
      </c>
      <c r="W5" s="15">
        <v>18</v>
      </c>
    </row>
    <row r="6" spans="1:23" x14ac:dyDescent="0.3">
      <c r="A6" s="1" t="s">
        <v>4</v>
      </c>
      <c r="B6" s="1" t="s">
        <v>3</v>
      </c>
      <c r="C6" s="15">
        <v>6</v>
      </c>
      <c r="D6" s="15">
        <v>6</v>
      </c>
      <c r="E6" s="15">
        <v>7</v>
      </c>
      <c r="F6" s="15">
        <v>7</v>
      </c>
      <c r="G6" s="15">
        <v>7</v>
      </c>
      <c r="H6" s="15">
        <v>7</v>
      </c>
      <c r="I6" s="15">
        <v>6</v>
      </c>
      <c r="J6" s="15">
        <v>15</v>
      </c>
      <c r="K6" s="15">
        <v>14</v>
      </c>
      <c r="L6" s="15">
        <v>18</v>
      </c>
      <c r="N6" s="15">
        <v>6</v>
      </c>
      <c r="O6" s="15">
        <v>8</v>
      </c>
      <c r="P6" s="15">
        <v>11</v>
      </c>
      <c r="Q6" s="15">
        <v>9</v>
      </c>
      <c r="R6" s="15">
        <v>7</v>
      </c>
      <c r="S6" s="15">
        <v>7</v>
      </c>
      <c r="T6" s="15">
        <v>6</v>
      </c>
      <c r="U6" s="15">
        <v>15</v>
      </c>
      <c r="V6" s="15">
        <v>14</v>
      </c>
      <c r="W6" s="15">
        <v>18</v>
      </c>
    </row>
    <row r="7" spans="1:23" x14ac:dyDescent="0.3">
      <c r="A7" s="1" t="s">
        <v>5</v>
      </c>
      <c r="B7" s="1" t="s">
        <v>3</v>
      </c>
      <c r="C7" s="15">
        <v>6</v>
      </c>
      <c r="D7" s="15">
        <v>6</v>
      </c>
      <c r="E7" s="15">
        <v>7</v>
      </c>
      <c r="F7" s="15">
        <v>7</v>
      </c>
      <c r="G7" s="15">
        <v>7</v>
      </c>
      <c r="H7" s="15">
        <v>7</v>
      </c>
      <c r="I7" s="15">
        <v>6</v>
      </c>
      <c r="J7" s="15">
        <v>15</v>
      </c>
      <c r="K7" s="15">
        <v>14</v>
      </c>
      <c r="L7" s="15">
        <v>18</v>
      </c>
      <c r="N7" s="15">
        <v>6</v>
      </c>
      <c r="O7" s="15">
        <v>6</v>
      </c>
      <c r="P7" s="15">
        <v>9</v>
      </c>
      <c r="Q7" s="15">
        <v>9</v>
      </c>
      <c r="R7" s="15">
        <v>7</v>
      </c>
      <c r="S7" s="15">
        <v>7</v>
      </c>
      <c r="T7" s="15">
        <v>6</v>
      </c>
      <c r="U7" s="15">
        <v>15</v>
      </c>
      <c r="V7" s="15">
        <v>14</v>
      </c>
      <c r="W7" s="15">
        <v>18</v>
      </c>
    </row>
    <row r="8" spans="1:23" x14ac:dyDescent="0.3">
      <c r="A8" s="1" t="s">
        <v>204</v>
      </c>
      <c r="B8" s="1" t="s">
        <v>6</v>
      </c>
      <c r="C8" s="15">
        <v>6</v>
      </c>
      <c r="D8" s="15">
        <v>6</v>
      </c>
      <c r="E8" s="15">
        <v>7</v>
      </c>
      <c r="F8" s="15">
        <v>7</v>
      </c>
      <c r="G8" s="15">
        <v>7</v>
      </c>
      <c r="H8" s="15">
        <v>7</v>
      </c>
      <c r="I8" s="15">
        <v>6</v>
      </c>
      <c r="J8" s="15">
        <v>15</v>
      </c>
      <c r="K8" s="15">
        <v>14</v>
      </c>
      <c r="L8" s="15">
        <v>18</v>
      </c>
      <c r="N8" s="15">
        <v>3</v>
      </c>
      <c r="O8" s="15">
        <v>4</v>
      </c>
      <c r="P8" s="15">
        <v>7</v>
      </c>
      <c r="Q8" s="15">
        <v>7</v>
      </c>
      <c r="R8" s="15">
        <v>7</v>
      </c>
      <c r="S8" s="15">
        <v>7</v>
      </c>
      <c r="T8" s="15">
        <v>6</v>
      </c>
      <c r="U8" s="15">
        <v>15</v>
      </c>
      <c r="V8" s="15">
        <v>14</v>
      </c>
      <c r="W8" s="15">
        <v>18</v>
      </c>
    </row>
    <row r="9" spans="1:23" x14ac:dyDescent="0.3">
      <c r="A9" s="1" t="s">
        <v>204</v>
      </c>
      <c r="B9" s="1" t="s">
        <v>6</v>
      </c>
      <c r="C9" s="15">
        <v>6</v>
      </c>
      <c r="D9" s="15">
        <v>6</v>
      </c>
      <c r="E9" s="15">
        <v>7</v>
      </c>
      <c r="F9" s="15">
        <v>7</v>
      </c>
      <c r="G9" s="15">
        <v>7</v>
      </c>
      <c r="H9" s="15">
        <v>7</v>
      </c>
      <c r="I9" s="15">
        <v>6</v>
      </c>
      <c r="J9" s="15">
        <v>15</v>
      </c>
      <c r="K9" s="15">
        <v>14</v>
      </c>
      <c r="L9" s="15">
        <v>18</v>
      </c>
      <c r="N9" s="15">
        <v>5</v>
      </c>
      <c r="O9" s="15">
        <v>6</v>
      </c>
      <c r="P9" s="15">
        <v>7</v>
      </c>
      <c r="Q9" s="15">
        <v>7</v>
      </c>
      <c r="R9" s="15">
        <v>5</v>
      </c>
      <c r="S9" s="15">
        <v>7</v>
      </c>
      <c r="T9" s="15">
        <v>8</v>
      </c>
      <c r="U9" s="15">
        <v>17</v>
      </c>
      <c r="V9" s="15">
        <v>14</v>
      </c>
      <c r="W9" s="15">
        <v>18</v>
      </c>
    </row>
    <row r="10" spans="1:23" x14ac:dyDescent="0.3">
      <c r="A10" s="1" t="s">
        <v>7</v>
      </c>
      <c r="B10" s="1" t="s">
        <v>6</v>
      </c>
      <c r="C10" s="15">
        <v>6</v>
      </c>
      <c r="D10" s="15">
        <v>6</v>
      </c>
      <c r="E10" s="15">
        <v>7</v>
      </c>
      <c r="F10" s="15">
        <v>7</v>
      </c>
      <c r="G10" s="15">
        <v>7</v>
      </c>
      <c r="H10" s="15">
        <v>7</v>
      </c>
      <c r="I10" s="15">
        <v>6</v>
      </c>
      <c r="J10" s="15">
        <v>15</v>
      </c>
      <c r="K10" s="15">
        <v>14</v>
      </c>
      <c r="L10" s="15">
        <v>18</v>
      </c>
      <c r="N10" s="15">
        <v>5</v>
      </c>
      <c r="O10" s="15">
        <v>6</v>
      </c>
      <c r="P10" s="15">
        <v>7</v>
      </c>
      <c r="Q10" s="15">
        <v>7</v>
      </c>
      <c r="R10" s="15">
        <v>7</v>
      </c>
      <c r="S10" s="15">
        <v>7</v>
      </c>
      <c r="T10" s="15">
        <v>6</v>
      </c>
      <c r="U10" s="15">
        <v>15</v>
      </c>
      <c r="V10" s="15">
        <v>14</v>
      </c>
      <c r="W10" s="15">
        <v>18</v>
      </c>
    </row>
    <row r="11" spans="1:23" x14ac:dyDescent="0.3">
      <c r="A11" s="1" t="s">
        <v>8</v>
      </c>
      <c r="B11" s="1" t="s">
        <v>6</v>
      </c>
      <c r="C11" s="15">
        <v>6</v>
      </c>
      <c r="D11" s="15">
        <v>6</v>
      </c>
      <c r="E11" s="15">
        <v>7</v>
      </c>
      <c r="F11" s="15">
        <v>7</v>
      </c>
      <c r="G11" s="15">
        <v>7</v>
      </c>
      <c r="H11" s="15">
        <v>7</v>
      </c>
      <c r="I11" s="15">
        <v>6</v>
      </c>
      <c r="J11" s="15">
        <v>15</v>
      </c>
      <c r="K11" s="15">
        <v>14</v>
      </c>
      <c r="L11" s="15">
        <v>18</v>
      </c>
      <c r="N11" s="15">
        <v>5</v>
      </c>
      <c r="O11" s="15">
        <v>6</v>
      </c>
      <c r="P11" s="15">
        <v>7</v>
      </c>
      <c r="Q11" s="15">
        <v>7</v>
      </c>
      <c r="R11" s="15">
        <v>7</v>
      </c>
      <c r="S11" s="15">
        <v>7</v>
      </c>
      <c r="T11" s="15">
        <v>6</v>
      </c>
      <c r="U11" s="15">
        <v>15</v>
      </c>
      <c r="V11" s="15">
        <v>14</v>
      </c>
      <c r="W11" s="15">
        <v>18</v>
      </c>
    </row>
    <row r="12" spans="1:23" x14ac:dyDescent="0.3">
      <c r="A12" s="15" t="s">
        <v>209</v>
      </c>
      <c r="B12" s="1" t="s">
        <v>9</v>
      </c>
      <c r="C12" s="15">
        <v>6</v>
      </c>
      <c r="D12" s="15">
        <v>6</v>
      </c>
      <c r="E12" s="15">
        <v>7</v>
      </c>
      <c r="F12" s="15">
        <v>7</v>
      </c>
      <c r="G12" s="15">
        <v>7</v>
      </c>
      <c r="H12" s="15">
        <v>7</v>
      </c>
      <c r="I12" s="15">
        <v>6</v>
      </c>
      <c r="J12" s="15">
        <v>15</v>
      </c>
      <c r="K12" s="15">
        <v>14</v>
      </c>
      <c r="L12" s="15">
        <v>18</v>
      </c>
      <c r="N12" s="15">
        <v>7</v>
      </c>
      <c r="O12" s="15">
        <v>6</v>
      </c>
      <c r="P12" s="15">
        <v>7</v>
      </c>
      <c r="Q12" s="15">
        <v>5</v>
      </c>
      <c r="R12" s="15">
        <v>7</v>
      </c>
      <c r="S12" s="15">
        <v>4</v>
      </c>
      <c r="T12" s="15">
        <v>6</v>
      </c>
      <c r="U12" s="15">
        <v>15</v>
      </c>
      <c r="V12" s="15">
        <v>14</v>
      </c>
      <c r="W12" s="15">
        <v>18</v>
      </c>
    </row>
    <row r="13" spans="1:23" x14ac:dyDescent="0.3">
      <c r="A13" s="1" t="s">
        <v>10</v>
      </c>
    </row>
    <row r="14" spans="1:23" x14ac:dyDescent="0.3">
      <c r="A14" s="1" t="s">
        <v>11</v>
      </c>
      <c r="B14" s="1" t="s">
        <v>12</v>
      </c>
      <c r="C14" s="15">
        <v>6</v>
      </c>
      <c r="D14" s="15">
        <v>6</v>
      </c>
      <c r="E14" s="15">
        <v>7</v>
      </c>
      <c r="F14" s="15">
        <v>7</v>
      </c>
      <c r="G14" s="15">
        <v>7</v>
      </c>
      <c r="H14" s="15">
        <v>7</v>
      </c>
      <c r="I14" s="15">
        <v>6</v>
      </c>
      <c r="J14" s="15">
        <v>15</v>
      </c>
      <c r="K14" s="15">
        <v>14</v>
      </c>
      <c r="L14" s="15">
        <v>18</v>
      </c>
      <c r="N14" s="15">
        <v>6</v>
      </c>
      <c r="O14" s="15">
        <v>6</v>
      </c>
      <c r="P14" s="15">
        <v>7</v>
      </c>
      <c r="Q14" s="15">
        <v>9</v>
      </c>
      <c r="R14" s="15">
        <v>9</v>
      </c>
      <c r="S14" s="15">
        <v>9</v>
      </c>
      <c r="T14" s="15">
        <v>8</v>
      </c>
      <c r="U14" s="15">
        <v>15</v>
      </c>
      <c r="V14" s="15">
        <v>14</v>
      </c>
      <c r="W14" s="15">
        <v>18</v>
      </c>
    </row>
    <row r="15" spans="1:23" x14ac:dyDescent="0.3">
      <c r="A15" s="1" t="s">
        <v>13</v>
      </c>
      <c r="B15" s="1" t="s">
        <v>12</v>
      </c>
      <c r="C15" s="15">
        <v>6</v>
      </c>
      <c r="D15" s="15">
        <v>6</v>
      </c>
      <c r="E15" s="15">
        <v>7</v>
      </c>
      <c r="F15" s="15">
        <v>7</v>
      </c>
      <c r="G15" s="15">
        <v>7</v>
      </c>
      <c r="H15" s="15">
        <v>7</v>
      </c>
      <c r="I15" s="15">
        <v>6</v>
      </c>
      <c r="J15" s="15">
        <v>15</v>
      </c>
      <c r="K15" s="15">
        <v>14</v>
      </c>
      <c r="L15" s="15">
        <v>18</v>
      </c>
      <c r="N15" s="15">
        <v>6</v>
      </c>
      <c r="O15" s="15">
        <v>6</v>
      </c>
      <c r="P15" s="15">
        <v>7</v>
      </c>
      <c r="Q15" s="15">
        <v>7</v>
      </c>
      <c r="R15" s="15">
        <v>7</v>
      </c>
      <c r="S15" s="15">
        <v>7</v>
      </c>
      <c r="T15" s="15">
        <v>6</v>
      </c>
      <c r="U15" s="15">
        <v>15</v>
      </c>
      <c r="V15" s="15">
        <v>14</v>
      </c>
      <c r="W15" s="15">
        <v>18</v>
      </c>
    </row>
    <row r="16" spans="1:23" x14ac:dyDescent="0.3">
      <c r="A16" s="1" t="s">
        <v>14</v>
      </c>
      <c r="B16" s="1" t="s">
        <v>15</v>
      </c>
      <c r="C16" s="15">
        <v>6</v>
      </c>
      <c r="D16" s="15">
        <v>6</v>
      </c>
      <c r="E16" s="15">
        <v>7</v>
      </c>
      <c r="F16" s="15">
        <v>7</v>
      </c>
      <c r="G16" s="15">
        <v>7</v>
      </c>
      <c r="H16" s="15">
        <v>7</v>
      </c>
      <c r="I16" s="15">
        <v>6</v>
      </c>
      <c r="J16" s="15">
        <v>15</v>
      </c>
      <c r="K16" s="15">
        <v>14</v>
      </c>
      <c r="L16" s="15">
        <v>18</v>
      </c>
      <c r="N16" s="15">
        <v>4</v>
      </c>
      <c r="O16" s="15">
        <v>4</v>
      </c>
      <c r="P16" s="15">
        <v>6</v>
      </c>
      <c r="Q16" s="15">
        <v>6</v>
      </c>
      <c r="R16" s="15">
        <v>9</v>
      </c>
      <c r="S16" s="15">
        <v>9</v>
      </c>
      <c r="T16" s="15">
        <v>6</v>
      </c>
      <c r="U16" s="15">
        <v>15</v>
      </c>
      <c r="V16" s="15">
        <v>14</v>
      </c>
      <c r="W16" s="15">
        <v>18</v>
      </c>
    </row>
    <row r="17" spans="1:23" x14ac:dyDescent="0.3">
      <c r="A17" s="1" t="s">
        <v>16</v>
      </c>
      <c r="B17" s="1" t="s">
        <v>12</v>
      </c>
      <c r="C17" s="15">
        <v>6</v>
      </c>
      <c r="D17" s="15">
        <v>6</v>
      </c>
      <c r="E17" s="15">
        <v>7</v>
      </c>
      <c r="F17" s="15">
        <v>7</v>
      </c>
      <c r="G17" s="15">
        <v>7</v>
      </c>
      <c r="H17" s="15">
        <v>7</v>
      </c>
      <c r="I17" s="15">
        <v>6</v>
      </c>
      <c r="J17" s="15">
        <v>15</v>
      </c>
      <c r="K17" s="15">
        <v>14</v>
      </c>
      <c r="L17" s="15">
        <v>18</v>
      </c>
      <c r="N17" s="15">
        <v>6</v>
      </c>
      <c r="O17" s="15">
        <v>6</v>
      </c>
      <c r="P17" s="15">
        <v>9</v>
      </c>
      <c r="Q17" s="15">
        <v>7</v>
      </c>
      <c r="R17" s="15">
        <v>7</v>
      </c>
      <c r="S17" s="15">
        <v>7</v>
      </c>
      <c r="T17" s="15">
        <v>8</v>
      </c>
      <c r="U17" s="15">
        <v>15</v>
      </c>
      <c r="V17" s="15">
        <v>14</v>
      </c>
      <c r="W17" s="15">
        <v>18</v>
      </c>
    </row>
    <row r="18" spans="1:23" x14ac:dyDescent="0.3">
      <c r="A18" s="1" t="s">
        <v>206</v>
      </c>
    </row>
    <row r="19" spans="1:23" x14ac:dyDescent="0.3">
      <c r="A19" s="1" t="s">
        <v>17</v>
      </c>
      <c r="B19" s="1" t="s">
        <v>18</v>
      </c>
      <c r="C19" s="15">
        <v>6</v>
      </c>
      <c r="D19" s="15">
        <v>6</v>
      </c>
      <c r="E19" s="15">
        <v>7</v>
      </c>
      <c r="F19" s="15">
        <v>7</v>
      </c>
      <c r="G19" s="15">
        <v>7</v>
      </c>
      <c r="H19" s="15">
        <v>7</v>
      </c>
      <c r="I19" s="15">
        <v>6</v>
      </c>
      <c r="J19" s="15">
        <v>15</v>
      </c>
      <c r="K19" s="15">
        <v>14</v>
      </c>
      <c r="L19" s="15">
        <v>18</v>
      </c>
      <c r="N19" s="15">
        <v>5</v>
      </c>
      <c r="O19" s="15">
        <v>11</v>
      </c>
      <c r="P19" s="15">
        <v>11</v>
      </c>
      <c r="Q19" s="15">
        <v>7</v>
      </c>
      <c r="R19" s="15">
        <v>5</v>
      </c>
      <c r="S19" s="15">
        <v>7</v>
      </c>
      <c r="T19" s="15">
        <v>8</v>
      </c>
      <c r="U19" s="15">
        <v>15</v>
      </c>
      <c r="V19" s="15">
        <v>14</v>
      </c>
      <c r="W19" s="15">
        <v>18</v>
      </c>
    </row>
    <row r="20" spans="1:23" x14ac:dyDescent="0.3">
      <c r="A20" s="1" t="s">
        <v>19</v>
      </c>
      <c r="B20" s="1" t="s">
        <v>20</v>
      </c>
      <c r="C20" s="15">
        <v>6</v>
      </c>
      <c r="D20" s="15">
        <v>6</v>
      </c>
      <c r="E20" s="15">
        <v>7</v>
      </c>
      <c r="F20" s="15">
        <v>7</v>
      </c>
      <c r="G20" s="15">
        <v>7</v>
      </c>
      <c r="H20" s="15">
        <v>7</v>
      </c>
      <c r="I20" s="15">
        <v>6</v>
      </c>
      <c r="J20" s="15">
        <v>15</v>
      </c>
      <c r="K20" s="15">
        <v>14</v>
      </c>
      <c r="L20" s="15">
        <v>18</v>
      </c>
      <c r="N20" s="15">
        <v>2</v>
      </c>
      <c r="O20" s="15">
        <v>3</v>
      </c>
      <c r="P20" s="15">
        <v>4</v>
      </c>
      <c r="Q20" s="15">
        <v>4</v>
      </c>
      <c r="R20" s="15">
        <v>5</v>
      </c>
      <c r="S20" s="15">
        <v>10</v>
      </c>
      <c r="T20" s="15">
        <v>6</v>
      </c>
      <c r="U20" s="15">
        <v>15</v>
      </c>
      <c r="V20" s="15">
        <v>14</v>
      </c>
      <c r="W20" s="15">
        <v>18</v>
      </c>
    </row>
    <row r="21" spans="1:23" x14ac:dyDescent="0.3">
      <c r="A21" s="1" t="s">
        <v>21</v>
      </c>
    </row>
    <row r="22" spans="1:23" x14ac:dyDescent="0.3">
      <c r="A22" s="1" t="s">
        <v>22</v>
      </c>
      <c r="B22" s="1" t="s">
        <v>18</v>
      </c>
      <c r="C22" s="15">
        <v>6</v>
      </c>
      <c r="D22" s="15">
        <v>6</v>
      </c>
      <c r="E22" s="15">
        <v>7</v>
      </c>
      <c r="F22" s="15">
        <v>7</v>
      </c>
      <c r="G22" s="15">
        <v>7</v>
      </c>
      <c r="H22" s="15">
        <v>7</v>
      </c>
      <c r="I22" s="15">
        <v>6</v>
      </c>
      <c r="J22" s="15">
        <v>15</v>
      </c>
      <c r="K22" s="15">
        <v>14</v>
      </c>
      <c r="L22" s="15">
        <v>18</v>
      </c>
      <c r="N22" s="15">
        <v>3</v>
      </c>
      <c r="O22" s="15">
        <v>4</v>
      </c>
      <c r="P22" s="15">
        <v>5</v>
      </c>
      <c r="Q22" s="15">
        <v>11</v>
      </c>
      <c r="R22" s="15">
        <v>9</v>
      </c>
      <c r="S22" s="15">
        <v>7</v>
      </c>
      <c r="T22" s="15">
        <v>8</v>
      </c>
      <c r="U22" s="15">
        <v>17</v>
      </c>
      <c r="V22" s="15">
        <v>16</v>
      </c>
      <c r="W22" s="15">
        <v>18</v>
      </c>
    </row>
    <row r="23" spans="1:23" x14ac:dyDescent="0.3">
      <c r="A23" s="1" t="s">
        <v>23</v>
      </c>
      <c r="B23" s="1" t="s">
        <v>24</v>
      </c>
      <c r="C23" s="15">
        <v>6</v>
      </c>
      <c r="D23" s="15">
        <v>6</v>
      </c>
      <c r="E23" s="15">
        <v>7</v>
      </c>
      <c r="F23" s="15">
        <v>7</v>
      </c>
      <c r="G23" s="15">
        <v>7</v>
      </c>
      <c r="H23" s="15">
        <v>7</v>
      </c>
      <c r="I23" s="15">
        <v>6</v>
      </c>
      <c r="J23" s="15">
        <v>15</v>
      </c>
      <c r="K23" s="15">
        <v>14</v>
      </c>
      <c r="L23" s="15">
        <v>18</v>
      </c>
      <c r="N23" s="15">
        <v>10</v>
      </c>
      <c r="O23" s="15">
        <v>8</v>
      </c>
      <c r="P23" s="15">
        <v>9</v>
      </c>
      <c r="Q23" s="15">
        <v>9</v>
      </c>
      <c r="R23" s="15">
        <v>7</v>
      </c>
      <c r="S23" s="15">
        <v>6</v>
      </c>
      <c r="T23" s="15">
        <v>8</v>
      </c>
      <c r="U23" s="15">
        <v>15</v>
      </c>
      <c r="V23" s="15">
        <v>14</v>
      </c>
      <c r="W23" s="15">
        <v>18</v>
      </c>
    </row>
    <row r="24" spans="1:23" x14ac:dyDescent="0.3">
      <c r="A24" s="1" t="s">
        <v>25</v>
      </c>
      <c r="B24" s="1" t="s">
        <v>20</v>
      </c>
      <c r="C24" s="15">
        <v>6</v>
      </c>
      <c r="D24" s="15">
        <v>6</v>
      </c>
      <c r="E24" s="15">
        <v>7</v>
      </c>
      <c r="F24" s="15">
        <v>7</v>
      </c>
      <c r="G24" s="15">
        <v>7</v>
      </c>
      <c r="H24" s="15">
        <v>7</v>
      </c>
      <c r="I24" s="15">
        <v>6</v>
      </c>
      <c r="J24" s="15">
        <v>15</v>
      </c>
      <c r="K24" s="15">
        <v>14</v>
      </c>
      <c r="L24" s="15">
        <v>18</v>
      </c>
      <c r="N24" s="15">
        <v>2</v>
      </c>
      <c r="O24" s="15">
        <v>3</v>
      </c>
      <c r="P24" s="15">
        <v>4</v>
      </c>
      <c r="Q24" s="15">
        <v>4</v>
      </c>
      <c r="R24" s="15">
        <v>4</v>
      </c>
      <c r="S24" s="15">
        <v>11</v>
      </c>
      <c r="T24" s="15">
        <v>10</v>
      </c>
      <c r="U24" s="15">
        <v>16</v>
      </c>
      <c r="V24" s="15">
        <v>15</v>
      </c>
      <c r="W24" s="15">
        <v>18</v>
      </c>
    </row>
    <row r="25" spans="1:23" x14ac:dyDescent="0.3">
      <c r="A25" s="1" t="s">
        <v>26</v>
      </c>
      <c r="B25" s="1" t="s">
        <v>20</v>
      </c>
      <c r="C25" s="15">
        <v>6</v>
      </c>
      <c r="D25" s="15">
        <v>6</v>
      </c>
      <c r="E25" s="15">
        <v>7</v>
      </c>
      <c r="F25" s="15">
        <v>7</v>
      </c>
      <c r="G25" s="15">
        <v>7</v>
      </c>
      <c r="H25" s="15">
        <v>7</v>
      </c>
      <c r="I25" s="15">
        <v>6</v>
      </c>
      <c r="J25" s="15">
        <v>15</v>
      </c>
      <c r="K25" s="15">
        <v>14</v>
      </c>
      <c r="L25" s="15">
        <v>18</v>
      </c>
      <c r="N25" s="15">
        <v>2</v>
      </c>
      <c r="O25" s="15">
        <v>3</v>
      </c>
      <c r="P25" s="15">
        <v>4</v>
      </c>
      <c r="Q25" s="15">
        <v>4</v>
      </c>
      <c r="R25" s="15">
        <v>4</v>
      </c>
      <c r="S25" s="15">
        <v>11</v>
      </c>
      <c r="T25" s="15">
        <v>8</v>
      </c>
      <c r="U25" s="15">
        <v>14</v>
      </c>
      <c r="V25" s="15">
        <v>13</v>
      </c>
      <c r="W25" s="15">
        <v>17</v>
      </c>
    </row>
    <row r="26" spans="1:23" x14ac:dyDescent="0.3">
      <c r="A26" s="1" t="s">
        <v>207</v>
      </c>
      <c r="B26" s="1" t="s">
        <v>15</v>
      </c>
      <c r="C26" s="15">
        <v>6</v>
      </c>
      <c r="D26" s="15">
        <v>6</v>
      </c>
      <c r="E26" s="15">
        <v>7</v>
      </c>
      <c r="F26" s="15">
        <v>7</v>
      </c>
      <c r="G26" s="15">
        <v>7</v>
      </c>
      <c r="H26" s="15">
        <v>7</v>
      </c>
      <c r="I26" s="15">
        <v>6</v>
      </c>
      <c r="J26" s="15">
        <v>15</v>
      </c>
      <c r="K26" s="15">
        <v>14</v>
      </c>
      <c r="L26" s="15">
        <v>18</v>
      </c>
      <c r="N26" s="15">
        <v>2</v>
      </c>
      <c r="O26" s="15">
        <v>2</v>
      </c>
      <c r="P26" s="15">
        <v>4</v>
      </c>
      <c r="Q26" s="15">
        <v>4</v>
      </c>
      <c r="R26" s="15">
        <v>5</v>
      </c>
      <c r="S26" s="15">
        <v>11</v>
      </c>
      <c r="T26" s="15">
        <v>8</v>
      </c>
      <c r="U26" s="15">
        <v>13</v>
      </c>
      <c r="V26" s="15">
        <v>12</v>
      </c>
      <c r="W26" s="15">
        <v>16</v>
      </c>
    </row>
    <row r="27" spans="1:23" x14ac:dyDescent="0.3">
      <c r="A27" s="1" t="s">
        <v>27</v>
      </c>
      <c r="B27" s="1" t="s">
        <v>15</v>
      </c>
      <c r="C27" s="15">
        <v>6</v>
      </c>
      <c r="D27" s="15">
        <v>6</v>
      </c>
      <c r="E27" s="15">
        <v>7</v>
      </c>
      <c r="F27" s="15">
        <v>7</v>
      </c>
      <c r="G27" s="15">
        <v>7</v>
      </c>
      <c r="H27" s="15">
        <v>7</v>
      </c>
      <c r="I27" s="15">
        <v>6</v>
      </c>
      <c r="J27" s="15">
        <v>15</v>
      </c>
      <c r="K27" s="15">
        <v>14</v>
      </c>
      <c r="L27" s="15">
        <v>18</v>
      </c>
      <c r="N27" s="15">
        <v>2</v>
      </c>
      <c r="O27" s="15">
        <v>2</v>
      </c>
      <c r="P27" s="15">
        <v>4</v>
      </c>
      <c r="Q27" s="15">
        <v>4</v>
      </c>
      <c r="R27" s="15">
        <v>5</v>
      </c>
      <c r="S27" s="15">
        <v>11</v>
      </c>
      <c r="T27" s="15">
        <v>8</v>
      </c>
      <c r="U27" s="15">
        <v>14</v>
      </c>
      <c r="V27" s="15">
        <v>13</v>
      </c>
      <c r="W27" s="15">
        <v>17</v>
      </c>
    </row>
    <row r="29" spans="1:23" x14ac:dyDescent="0.3">
      <c r="A29" s="14" t="s">
        <v>123</v>
      </c>
    </row>
    <row r="30" spans="1:23" x14ac:dyDescent="0.3">
      <c r="A30" s="1" t="s">
        <v>62</v>
      </c>
    </row>
    <row r="31" spans="1:23" x14ac:dyDescent="0.3">
      <c r="A31" s="1" t="s">
        <v>63</v>
      </c>
      <c r="B31" s="1" t="s">
        <v>62</v>
      </c>
      <c r="C31" s="15">
        <v>6</v>
      </c>
      <c r="D31" s="15">
        <v>6</v>
      </c>
      <c r="E31" s="15">
        <v>7</v>
      </c>
      <c r="F31" s="15">
        <v>7</v>
      </c>
      <c r="G31" s="15">
        <v>7</v>
      </c>
      <c r="H31" s="15">
        <v>7</v>
      </c>
      <c r="I31" s="15">
        <v>6</v>
      </c>
      <c r="J31" s="15">
        <v>15</v>
      </c>
      <c r="K31" s="15">
        <v>14</v>
      </c>
      <c r="L31" s="15">
        <v>18</v>
      </c>
      <c r="N31" s="15">
        <v>0</v>
      </c>
      <c r="O31" s="15">
        <v>-1</v>
      </c>
      <c r="P31" s="15">
        <v>-2</v>
      </c>
      <c r="Q31" s="15">
        <v>1</v>
      </c>
      <c r="R31" s="15">
        <v>-4</v>
      </c>
      <c r="S31" s="15">
        <v>-8</v>
      </c>
      <c r="T31" s="15">
        <v>-4</v>
      </c>
      <c r="U31" s="15">
        <v>15</v>
      </c>
      <c r="V31" s="15">
        <v>14</v>
      </c>
      <c r="W31" s="15">
        <v>18</v>
      </c>
    </row>
    <row r="32" spans="1:23" x14ac:dyDescent="0.3">
      <c r="A32" s="1" t="s">
        <v>64</v>
      </c>
      <c r="B32" s="1" t="s">
        <v>62</v>
      </c>
      <c r="C32" s="15">
        <v>6</v>
      </c>
      <c r="D32" s="15">
        <v>6</v>
      </c>
      <c r="E32" s="15">
        <v>7</v>
      </c>
      <c r="F32" s="15">
        <v>7</v>
      </c>
      <c r="G32" s="15">
        <v>7</v>
      </c>
      <c r="H32" s="15">
        <v>7</v>
      </c>
      <c r="I32" s="15">
        <v>6</v>
      </c>
      <c r="J32" s="15">
        <v>15</v>
      </c>
      <c r="K32" s="15">
        <v>14</v>
      </c>
      <c r="L32" s="15">
        <v>18</v>
      </c>
      <c r="N32" s="15">
        <v>0</v>
      </c>
      <c r="O32" s="15">
        <v>-1</v>
      </c>
      <c r="P32" s="15">
        <v>-2</v>
      </c>
      <c r="Q32" s="15">
        <v>1</v>
      </c>
      <c r="R32" s="15">
        <v>-4</v>
      </c>
      <c r="S32" s="15">
        <v>-8</v>
      </c>
      <c r="T32" s="15">
        <v>-4</v>
      </c>
      <c r="U32" s="15">
        <v>15</v>
      </c>
      <c r="V32" s="15">
        <v>14</v>
      </c>
      <c r="W32" s="15">
        <v>18</v>
      </c>
    </row>
    <row r="33" spans="1:23" x14ac:dyDescent="0.3">
      <c r="A33" s="1" t="s">
        <v>65</v>
      </c>
    </row>
    <row r="34" spans="1:23" x14ac:dyDescent="0.3">
      <c r="A34" s="1" t="s">
        <v>66</v>
      </c>
      <c r="B34" s="1" t="s">
        <v>62</v>
      </c>
      <c r="C34" s="15">
        <v>6</v>
      </c>
      <c r="D34" s="15">
        <v>6</v>
      </c>
      <c r="E34" s="15">
        <v>7</v>
      </c>
      <c r="F34" s="15">
        <v>7</v>
      </c>
      <c r="G34" s="15">
        <v>7</v>
      </c>
      <c r="H34" s="15">
        <v>7</v>
      </c>
      <c r="I34" s="15">
        <v>6</v>
      </c>
      <c r="J34" s="15">
        <v>15</v>
      </c>
      <c r="K34" s="15">
        <v>14</v>
      </c>
      <c r="L34" s="15">
        <v>18</v>
      </c>
      <c r="N34" s="15">
        <v>0</v>
      </c>
      <c r="O34" s="15">
        <v>-1</v>
      </c>
      <c r="P34" s="15">
        <v>-2</v>
      </c>
      <c r="Q34" s="15">
        <v>1</v>
      </c>
      <c r="R34" s="15">
        <v>-4</v>
      </c>
      <c r="S34" s="15">
        <v>-8</v>
      </c>
      <c r="T34" s="15">
        <v>-4</v>
      </c>
      <c r="U34" s="15">
        <v>15</v>
      </c>
      <c r="V34" s="15">
        <v>14</v>
      </c>
      <c r="W34" s="15">
        <v>18</v>
      </c>
    </row>
    <row r="35" spans="1:23" x14ac:dyDescent="0.3">
      <c r="A35" s="1" t="s">
        <v>67</v>
      </c>
      <c r="B35" s="1" t="s">
        <v>68</v>
      </c>
      <c r="C35" s="15">
        <v>6</v>
      </c>
      <c r="D35" s="15">
        <v>6</v>
      </c>
      <c r="E35" s="15">
        <v>7</v>
      </c>
      <c r="F35" s="15">
        <v>7</v>
      </c>
      <c r="G35" s="15">
        <v>7</v>
      </c>
      <c r="H35" s="15">
        <v>7</v>
      </c>
      <c r="I35" s="15">
        <v>6</v>
      </c>
      <c r="J35" s="15">
        <v>15</v>
      </c>
      <c r="K35" s="15">
        <v>14</v>
      </c>
      <c r="L35" s="15">
        <v>18</v>
      </c>
      <c r="N35" s="15">
        <v>-1</v>
      </c>
      <c r="O35" s="15">
        <v>-1</v>
      </c>
      <c r="P35" s="15">
        <v>-1</v>
      </c>
      <c r="Q35" s="15">
        <v>2</v>
      </c>
      <c r="R35" s="15">
        <v>-4</v>
      </c>
      <c r="S35" s="15">
        <v>-8</v>
      </c>
      <c r="T35" s="15">
        <v>-4</v>
      </c>
      <c r="U35" s="15">
        <v>15</v>
      </c>
      <c r="V35" s="15">
        <v>14</v>
      </c>
      <c r="W35" s="15">
        <v>18</v>
      </c>
    </row>
    <row r="36" spans="1:23" x14ac:dyDescent="0.3">
      <c r="A36" s="1" t="s">
        <v>69</v>
      </c>
    </row>
    <row r="37" spans="1:23" x14ac:dyDescent="0.3">
      <c r="A37" s="1" t="s">
        <v>70</v>
      </c>
      <c r="B37" s="1" t="s">
        <v>48</v>
      </c>
      <c r="C37" s="15">
        <v>6</v>
      </c>
      <c r="D37" s="15">
        <v>6</v>
      </c>
      <c r="E37" s="15">
        <v>7</v>
      </c>
      <c r="F37" s="15">
        <v>7</v>
      </c>
      <c r="G37" s="15">
        <v>7</v>
      </c>
      <c r="H37" s="15">
        <v>7</v>
      </c>
      <c r="I37" s="15">
        <v>6</v>
      </c>
      <c r="J37" s="15">
        <v>15</v>
      </c>
      <c r="K37" s="15">
        <v>14</v>
      </c>
      <c r="L37" s="15">
        <v>18</v>
      </c>
      <c r="N37" s="15">
        <v>5</v>
      </c>
      <c r="O37" s="15">
        <v>4</v>
      </c>
      <c r="P37" s="15">
        <v>5</v>
      </c>
      <c r="Q37" s="15">
        <v>5</v>
      </c>
      <c r="R37" s="15">
        <v>-1</v>
      </c>
      <c r="S37" s="15">
        <v>-6</v>
      </c>
      <c r="T37" s="15">
        <v>-4</v>
      </c>
      <c r="U37" s="15">
        <v>15</v>
      </c>
      <c r="V37" s="15">
        <v>14</v>
      </c>
      <c r="W37" s="15">
        <v>18</v>
      </c>
    </row>
    <row r="38" spans="1:23" x14ac:dyDescent="0.3">
      <c r="A38" s="1" t="s">
        <v>71</v>
      </c>
      <c r="B38" s="1" t="s">
        <v>46</v>
      </c>
      <c r="C38" s="15">
        <v>6</v>
      </c>
      <c r="D38" s="15">
        <v>6</v>
      </c>
      <c r="E38" s="15">
        <v>7</v>
      </c>
      <c r="F38" s="15">
        <v>7</v>
      </c>
      <c r="G38" s="15">
        <v>7</v>
      </c>
      <c r="H38" s="15">
        <v>7</v>
      </c>
      <c r="I38" s="15">
        <v>6</v>
      </c>
      <c r="J38" s="15">
        <v>15</v>
      </c>
      <c r="K38" s="15">
        <v>14</v>
      </c>
      <c r="L38" s="15">
        <v>18</v>
      </c>
      <c r="N38" s="15">
        <v>-1</v>
      </c>
      <c r="O38" s="15">
        <v>-1</v>
      </c>
      <c r="P38" s="15">
        <v>-1</v>
      </c>
      <c r="Q38" s="15">
        <v>2</v>
      </c>
      <c r="R38" s="15">
        <v>-1</v>
      </c>
      <c r="S38" s="15">
        <v>-6</v>
      </c>
      <c r="T38" s="15">
        <v>-4</v>
      </c>
      <c r="U38" s="15">
        <v>15</v>
      </c>
      <c r="V38" s="15">
        <v>14</v>
      </c>
      <c r="W38" s="15">
        <v>18</v>
      </c>
    </row>
    <row r="39" spans="1:23" x14ac:dyDescent="0.3">
      <c r="A39" s="1" t="s">
        <v>72</v>
      </c>
      <c r="B39" s="1" t="s">
        <v>72</v>
      </c>
      <c r="C39" s="15">
        <v>6</v>
      </c>
      <c r="D39" s="15">
        <v>6</v>
      </c>
      <c r="E39" s="15">
        <v>7</v>
      </c>
      <c r="F39" s="15">
        <v>7</v>
      </c>
      <c r="G39" s="15">
        <v>7</v>
      </c>
      <c r="H39" s="15">
        <v>7</v>
      </c>
      <c r="I39" s="15">
        <v>6</v>
      </c>
      <c r="J39" s="15">
        <v>15</v>
      </c>
      <c r="K39" s="15">
        <v>14</v>
      </c>
      <c r="L39" s="15">
        <v>18</v>
      </c>
      <c r="N39" s="15">
        <v>3</v>
      </c>
      <c r="O39" s="15">
        <v>3</v>
      </c>
      <c r="P39" s="15">
        <v>4</v>
      </c>
      <c r="Q39" s="15">
        <v>4</v>
      </c>
      <c r="R39" s="15">
        <v>-7</v>
      </c>
      <c r="S39" s="15">
        <v>-4</v>
      </c>
      <c r="T39" s="15">
        <v>-2</v>
      </c>
      <c r="U39" s="15">
        <v>15</v>
      </c>
      <c r="V39" s="15">
        <v>14</v>
      </c>
      <c r="W39" s="15">
        <v>18</v>
      </c>
    </row>
    <row r="40" spans="1:23" x14ac:dyDescent="0.3">
      <c r="A40" s="1" t="s">
        <v>46</v>
      </c>
      <c r="B40" s="1" t="s">
        <v>68</v>
      </c>
      <c r="C40" s="15">
        <v>6</v>
      </c>
      <c r="D40" s="15">
        <v>6</v>
      </c>
      <c r="E40" s="15">
        <v>7</v>
      </c>
      <c r="F40" s="15">
        <v>7</v>
      </c>
      <c r="G40" s="15">
        <v>7</v>
      </c>
      <c r="H40" s="15">
        <v>7</v>
      </c>
      <c r="I40" s="15">
        <v>6</v>
      </c>
      <c r="J40" s="15">
        <v>15</v>
      </c>
      <c r="K40" s="15">
        <v>14</v>
      </c>
      <c r="L40" s="15">
        <v>18</v>
      </c>
      <c r="N40" s="15">
        <v>-1</v>
      </c>
      <c r="O40" s="15">
        <v>-1</v>
      </c>
      <c r="P40" s="15">
        <v>-1</v>
      </c>
      <c r="Q40" s="15">
        <v>2</v>
      </c>
      <c r="R40" s="15">
        <v>-8</v>
      </c>
      <c r="S40" s="15">
        <v>-4</v>
      </c>
      <c r="T40" s="15">
        <v>0</v>
      </c>
      <c r="U40" s="15">
        <v>15</v>
      </c>
      <c r="V40" s="15">
        <v>14</v>
      </c>
      <c r="W40" s="15">
        <v>18</v>
      </c>
    </row>
    <row r="41" spans="1:23" x14ac:dyDescent="0.3">
      <c r="A41" s="1" t="s">
        <v>73</v>
      </c>
      <c r="B41" s="1" t="s">
        <v>68</v>
      </c>
      <c r="C41" s="15">
        <v>6</v>
      </c>
      <c r="D41" s="15">
        <v>6</v>
      </c>
      <c r="E41" s="15">
        <v>7</v>
      </c>
      <c r="F41" s="15">
        <v>7</v>
      </c>
      <c r="G41" s="15">
        <v>7</v>
      </c>
      <c r="H41" s="15">
        <v>7</v>
      </c>
      <c r="I41" s="15">
        <v>6</v>
      </c>
      <c r="J41" s="15">
        <v>15</v>
      </c>
      <c r="K41" s="15">
        <v>14</v>
      </c>
      <c r="L41" s="15">
        <v>18</v>
      </c>
      <c r="N41" s="15">
        <v>1</v>
      </c>
      <c r="O41" s="15">
        <v>1</v>
      </c>
      <c r="P41" s="15">
        <v>1</v>
      </c>
      <c r="Q41" s="15">
        <v>4</v>
      </c>
      <c r="R41" s="15">
        <v>-6</v>
      </c>
      <c r="S41" s="15">
        <v>-8</v>
      </c>
      <c r="T41" s="15">
        <v>-4</v>
      </c>
      <c r="U41" s="15">
        <v>15</v>
      </c>
      <c r="V41" s="15">
        <v>14</v>
      </c>
      <c r="W41" s="15">
        <v>18</v>
      </c>
    </row>
    <row r="42" spans="1:23" x14ac:dyDescent="0.3">
      <c r="A42" s="1" t="s">
        <v>74</v>
      </c>
      <c r="B42" s="1" t="s">
        <v>75</v>
      </c>
      <c r="C42" s="15">
        <v>6</v>
      </c>
      <c r="D42" s="15">
        <v>6</v>
      </c>
      <c r="E42" s="15">
        <v>7</v>
      </c>
      <c r="F42" s="15">
        <v>7</v>
      </c>
      <c r="G42" s="15">
        <v>7</v>
      </c>
      <c r="H42" s="15">
        <v>7</v>
      </c>
      <c r="I42" s="15">
        <v>6</v>
      </c>
      <c r="J42" s="15">
        <v>15</v>
      </c>
      <c r="K42" s="15">
        <v>14</v>
      </c>
      <c r="L42" s="15">
        <v>18</v>
      </c>
      <c r="N42" s="15">
        <v>6</v>
      </c>
      <c r="O42" s="15">
        <v>6</v>
      </c>
      <c r="P42" s="15">
        <v>7</v>
      </c>
      <c r="Q42" s="15">
        <v>7</v>
      </c>
      <c r="R42" s="15">
        <v>-5</v>
      </c>
      <c r="S42" s="15">
        <v>-8</v>
      </c>
      <c r="T42" s="15">
        <v>-4</v>
      </c>
      <c r="U42" s="15">
        <v>15</v>
      </c>
      <c r="V42" s="15">
        <v>14</v>
      </c>
      <c r="W42" s="15">
        <v>18</v>
      </c>
    </row>
    <row r="43" spans="1:23" x14ac:dyDescent="0.3">
      <c r="A43" s="1" t="s">
        <v>75</v>
      </c>
      <c r="B43" s="1" t="s">
        <v>75</v>
      </c>
      <c r="C43" s="15">
        <v>6</v>
      </c>
      <c r="D43" s="15">
        <v>6</v>
      </c>
      <c r="E43" s="15">
        <v>7</v>
      </c>
      <c r="F43" s="15">
        <v>7</v>
      </c>
      <c r="G43" s="15">
        <v>7</v>
      </c>
      <c r="H43" s="15">
        <v>7</v>
      </c>
      <c r="I43" s="15">
        <v>6</v>
      </c>
      <c r="J43" s="15">
        <v>15</v>
      </c>
      <c r="K43" s="15">
        <v>14</v>
      </c>
      <c r="L43" s="15">
        <v>18</v>
      </c>
      <c r="N43" s="15">
        <v>6</v>
      </c>
      <c r="O43" s="15">
        <v>6</v>
      </c>
      <c r="P43" s="15">
        <v>7</v>
      </c>
      <c r="Q43" s="15">
        <v>7</v>
      </c>
      <c r="R43" s="15">
        <v>-5</v>
      </c>
      <c r="S43" s="15">
        <v>-8</v>
      </c>
      <c r="T43" s="15">
        <v>-2</v>
      </c>
      <c r="U43" s="15">
        <v>17</v>
      </c>
      <c r="V43" s="15">
        <v>14</v>
      </c>
      <c r="W43" s="15">
        <v>18</v>
      </c>
    </row>
    <row r="44" spans="1:23" x14ac:dyDescent="0.3">
      <c r="A44" s="1" t="s">
        <v>76</v>
      </c>
      <c r="B44" s="1" t="s">
        <v>75</v>
      </c>
      <c r="C44" s="15">
        <v>6</v>
      </c>
      <c r="D44" s="15">
        <v>6</v>
      </c>
      <c r="E44" s="15">
        <v>7</v>
      </c>
      <c r="F44" s="15">
        <v>7</v>
      </c>
      <c r="G44" s="15">
        <v>7</v>
      </c>
      <c r="H44" s="15">
        <v>7</v>
      </c>
      <c r="I44" s="15">
        <v>6</v>
      </c>
      <c r="J44" s="15">
        <v>15</v>
      </c>
      <c r="K44" s="15">
        <v>14</v>
      </c>
      <c r="L44" s="15">
        <v>18</v>
      </c>
      <c r="N44" s="15">
        <v>4</v>
      </c>
      <c r="O44" s="15">
        <v>4</v>
      </c>
      <c r="P44" s="15">
        <v>5</v>
      </c>
      <c r="Q44" s="15">
        <v>5</v>
      </c>
      <c r="R44" s="15">
        <v>-1</v>
      </c>
      <c r="S44" s="15">
        <v>-8</v>
      </c>
      <c r="T44" s="15">
        <v>-2</v>
      </c>
      <c r="U44" s="15">
        <v>17</v>
      </c>
      <c r="V44" s="15">
        <v>14</v>
      </c>
      <c r="W44" s="15">
        <v>18</v>
      </c>
    </row>
    <row r="46" spans="1:23" x14ac:dyDescent="0.3">
      <c r="A46" s="14" t="s">
        <v>122</v>
      </c>
    </row>
    <row r="47" spans="1:23" x14ac:dyDescent="0.3">
      <c r="A47" s="1" t="s">
        <v>28</v>
      </c>
      <c r="B47" s="1" t="s">
        <v>28</v>
      </c>
      <c r="C47" s="15">
        <v>6</v>
      </c>
      <c r="D47" s="15">
        <v>6</v>
      </c>
      <c r="E47" s="15">
        <v>7</v>
      </c>
      <c r="F47" s="15">
        <v>7</v>
      </c>
      <c r="G47" s="15">
        <v>7</v>
      </c>
      <c r="H47" s="15">
        <v>7</v>
      </c>
      <c r="I47" s="15">
        <v>6</v>
      </c>
      <c r="J47" s="15">
        <v>15</v>
      </c>
      <c r="K47" s="15">
        <v>14</v>
      </c>
      <c r="L47" s="15">
        <v>18</v>
      </c>
      <c r="N47" s="15">
        <v>1</v>
      </c>
      <c r="O47" s="15">
        <v>1</v>
      </c>
      <c r="P47" s="15">
        <v>2</v>
      </c>
      <c r="Q47" s="15">
        <v>2</v>
      </c>
      <c r="R47" s="15">
        <v>-8</v>
      </c>
      <c r="S47" s="15">
        <v>-4</v>
      </c>
      <c r="T47" s="15">
        <v>-4</v>
      </c>
      <c r="U47" s="15">
        <v>13</v>
      </c>
      <c r="V47" s="15">
        <v>12</v>
      </c>
      <c r="W47" s="15">
        <v>16</v>
      </c>
    </row>
    <row r="48" spans="1:23" x14ac:dyDescent="0.3">
      <c r="A48" s="1" t="s">
        <v>29</v>
      </c>
    </row>
    <row r="49" spans="1:23" x14ac:dyDescent="0.3">
      <c r="A49" s="1" t="s">
        <v>30</v>
      </c>
      <c r="B49" s="1" t="s">
        <v>31</v>
      </c>
      <c r="C49" s="15">
        <v>6</v>
      </c>
      <c r="D49" s="15">
        <v>6</v>
      </c>
      <c r="E49" s="15">
        <v>7</v>
      </c>
      <c r="F49" s="15">
        <v>7</v>
      </c>
      <c r="G49" s="15">
        <v>7</v>
      </c>
      <c r="H49" s="15">
        <v>7</v>
      </c>
      <c r="I49" s="15">
        <v>6</v>
      </c>
      <c r="J49" s="15">
        <v>15</v>
      </c>
      <c r="K49" s="15">
        <v>14</v>
      </c>
      <c r="L49" s="15">
        <v>18</v>
      </c>
      <c r="N49" s="15">
        <v>0</v>
      </c>
      <c r="O49" s="15">
        <v>3</v>
      </c>
      <c r="P49" s="15">
        <v>5</v>
      </c>
      <c r="Q49" s="15">
        <v>5</v>
      </c>
      <c r="R49" s="15">
        <v>-1</v>
      </c>
      <c r="S49" s="15">
        <v>-6</v>
      </c>
      <c r="T49" s="15">
        <v>-6</v>
      </c>
      <c r="U49" s="15">
        <v>13</v>
      </c>
      <c r="V49" s="15">
        <v>12</v>
      </c>
      <c r="W49" s="15">
        <v>16</v>
      </c>
    </row>
    <row r="50" spans="1:23" x14ac:dyDescent="0.3">
      <c r="A50" s="1" t="s">
        <v>32</v>
      </c>
      <c r="B50" s="1" t="s">
        <v>28</v>
      </c>
      <c r="C50" s="15">
        <v>6</v>
      </c>
      <c r="D50" s="15">
        <v>6</v>
      </c>
      <c r="E50" s="15">
        <v>7</v>
      </c>
      <c r="F50" s="15">
        <v>7</v>
      </c>
      <c r="G50" s="15">
        <v>7</v>
      </c>
      <c r="H50" s="15">
        <v>7</v>
      </c>
      <c r="I50" s="15">
        <v>6</v>
      </c>
      <c r="J50" s="15">
        <v>15</v>
      </c>
      <c r="K50" s="15">
        <v>14</v>
      </c>
      <c r="L50" s="15">
        <v>18</v>
      </c>
      <c r="N50" s="15">
        <v>1</v>
      </c>
      <c r="O50" s="15">
        <v>1</v>
      </c>
      <c r="P50" s="15">
        <v>2</v>
      </c>
      <c r="Q50" s="15">
        <v>2</v>
      </c>
      <c r="R50" s="15">
        <v>-8</v>
      </c>
      <c r="S50" s="15">
        <v>-6</v>
      </c>
      <c r="T50" s="15">
        <v>-4</v>
      </c>
      <c r="U50" s="15">
        <v>13</v>
      </c>
      <c r="V50" s="15">
        <v>12</v>
      </c>
      <c r="W50" s="15">
        <v>16</v>
      </c>
    </row>
    <row r="51" spans="1:23" x14ac:dyDescent="0.3">
      <c r="A51" s="1" t="s">
        <v>33</v>
      </c>
    </row>
    <row r="52" spans="1:23" x14ac:dyDescent="0.3">
      <c r="A52" s="1" t="s">
        <v>34</v>
      </c>
      <c r="B52" s="1" t="s">
        <v>24</v>
      </c>
      <c r="C52" s="15">
        <v>6</v>
      </c>
      <c r="D52" s="15">
        <v>6</v>
      </c>
      <c r="E52" s="15">
        <v>7</v>
      </c>
      <c r="F52" s="15">
        <v>7</v>
      </c>
      <c r="G52" s="15">
        <v>7</v>
      </c>
      <c r="H52" s="15">
        <v>7</v>
      </c>
      <c r="I52" s="15">
        <v>6</v>
      </c>
      <c r="J52" s="15">
        <v>15</v>
      </c>
      <c r="K52" s="15">
        <v>14</v>
      </c>
      <c r="L52" s="15">
        <v>18</v>
      </c>
      <c r="N52" s="15">
        <v>6</v>
      </c>
      <c r="O52" s="15">
        <v>6</v>
      </c>
      <c r="P52" s="15">
        <v>7</v>
      </c>
      <c r="Q52" s="15">
        <v>7</v>
      </c>
      <c r="R52" s="15">
        <v>-3</v>
      </c>
      <c r="S52" s="15">
        <v>-8</v>
      </c>
      <c r="T52" s="15">
        <v>-2</v>
      </c>
      <c r="U52" s="15">
        <v>15</v>
      </c>
      <c r="V52" s="15">
        <v>14</v>
      </c>
      <c r="W52" s="15">
        <v>18</v>
      </c>
    </row>
    <row r="53" spans="1:23" x14ac:dyDescent="0.3">
      <c r="A53" s="1" t="s">
        <v>35</v>
      </c>
      <c r="B53" s="1" t="s">
        <v>24</v>
      </c>
      <c r="C53" s="15">
        <v>6</v>
      </c>
      <c r="D53" s="15">
        <v>6</v>
      </c>
      <c r="E53" s="15">
        <v>7</v>
      </c>
      <c r="F53" s="15">
        <v>7</v>
      </c>
      <c r="G53" s="15">
        <v>7</v>
      </c>
      <c r="H53" s="15">
        <v>7</v>
      </c>
      <c r="I53" s="15">
        <v>6</v>
      </c>
      <c r="J53" s="15">
        <v>15</v>
      </c>
      <c r="K53" s="15">
        <v>14</v>
      </c>
      <c r="L53" s="15">
        <v>18</v>
      </c>
      <c r="N53" s="15">
        <v>6</v>
      </c>
      <c r="O53" s="15">
        <v>6</v>
      </c>
      <c r="P53" s="15">
        <v>7</v>
      </c>
      <c r="Q53" s="15">
        <v>7</v>
      </c>
      <c r="R53" s="15">
        <v>-3</v>
      </c>
      <c r="S53" s="15">
        <v>-10</v>
      </c>
      <c r="T53" s="15">
        <v>-4</v>
      </c>
      <c r="U53" s="15">
        <v>13</v>
      </c>
      <c r="V53" s="15">
        <v>12</v>
      </c>
      <c r="W53" s="15">
        <v>16</v>
      </c>
    </row>
    <row r="54" spans="1:23" x14ac:dyDescent="0.3">
      <c r="A54" s="1" t="s">
        <v>36</v>
      </c>
      <c r="B54" s="1" t="s">
        <v>20</v>
      </c>
      <c r="C54" s="15">
        <v>6</v>
      </c>
      <c r="D54" s="15">
        <v>6</v>
      </c>
      <c r="E54" s="15">
        <v>7</v>
      </c>
      <c r="F54" s="15">
        <v>7</v>
      </c>
      <c r="G54" s="15">
        <v>7</v>
      </c>
      <c r="H54" s="15">
        <v>7</v>
      </c>
      <c r="I54" s="15">
        <v>6</v>
      </c>
      <c r="J54" s="15">
        <v>15</v>
      </c>
      <c r="K54" s="15">
        <v>14</v>
      </c>
      <c r="L54" s="15">
        <v>18</v>
      </c>
      <c r="N54" s="15">
        <v>2</v>
      </c>
      <c r="O54" s="15">
        <v>3</v>
      </c>
      <c r="P54" s="15">
        <v>4</v>
      </c>
      <c r="Q54" s="15">
        <v>4</v>
      </c>
      <c r="R54" s="15">
        <v>-6</v>
      </c>
      <c r="S54" s="15">
        <v>-6</v>
      </c>
      <c r="T54" s="15">
        <v>-6</v>
      </c>
      <c r="U54" s="15">
        <v>13</v>
      </c>
      <c r="V54" s="15">
        <v>14</v>
      </c>
      <c r="W54" s="15">
        <v>18</v>
      </c>
    </row>
    <row r="55" spans="1:23" x14ac:dyDescent="0.3">
      <c r="A55" s="1" t="s">
        <v>37</v>
      </c>
    </row>
    <row r="56" spans="1:23" x14ac:dyDescent="0.3">
      <c r="A56" s="1" t="s">
        <v>38</v>
      </c>
      <c r="B56" s="1" t="s">
        <v>40</v>
      </c>
      <c r="C56" s="15">
        <v>6</v>
      </c>
      <c r="D56" s="15">
        <v>6</v>
      </c>
      <c r="E56" s="15">
        <v>7</v>
      </c>
      <c r="F56" s="15">
        <v>7</v>
      </c>
      <c r="G56" s="15">
        <v>7</v>
      </c>
      <c r="H56" s="15">
        <v>7</v>
      </c>
      <c r="I56" s="15">
        <v>6</v>
      </c>
      <c r="J56" s="15">
        <v>15</v>
      </c>
      <c r="K56" s="15">
        <v>14</v>
      </c>
      <c r="L56" s="15">
        <v>18</v>
      </c>
      <c r="N56" s="15">
        <v>6</v>
      </c>
      <c r="O56" s="15">
        <v>6</v>
      </c>
      <c r="P56" s="15">
        <v>7</v>
      </c>
      <c r="Q56" s="15">
        <v>7</v>
      </c>
      <c r="R56" s="15">
        <v>-5</v>
      </c>
      <c r="S56" s="15">
        <v>-10</v>
      </c>
      <c r="T56" s="15">
        <v>-6</v>
      </c>
      <c r="U56" s="15">
        <v>13</v>
      </c>
      <c r="V56" s="15">
        <v>12</v>
      </c>
      <c r="W56" s="15">
        <v>16</v>
      </c>
    </row>
    <row r="57" spans="1:23" x14ac:dyDescent="0.3">
      <c r="A57" s="1" t="s">
        <v>39</v>
      </c>
      <c r="B57" s="1" t="s">
        <v>40</v>
      </c>
      <c r="C57" s="15">
        <v>6</v>
      </c>
      <c r="D57" s="15">
        <v>6</v>
      </c>
      <c r="E57" s="15">
        <v>7</v>
      </c>
      <c r="F57" s="15">
        <v>7</v>
      </c>
      <c r="G57" s="15">
        <v>7</v>
      </c>
      <c r="H57" s="15">
        <v>7</v>
      </c>
      <c r="I57" s="15">
        <v>6</v>
      </c>
      <c r="J57" s="15">
        <v>15</v>
      </c>
      <c r="K57" s="15">
        <v>14</v>
      </c>
      <c r="L57" s="15">
        <v>18</v>
      </c>
      <c r="N57" s="15">
        <v>6</v>
      </c>
      <c r="O57" s="15">
        <v>6</v>
      </c>
      <c r="P57" s="15">
        <v>7</v>
      </c>
      <c r="Q57" s="15">
        <v>7</v>
      </c>
      <c r="R57" s="15">
        <v>-5</v>
      </c>
      <c r="S57" s="15">
        <v>-10</v>
      </c>
      <c r="T57" s="15">
        <v>-6</v>
      </c>
      <c r="U57" s="15">
        <v>13</v>
      </c>
      <c r="V57" s="15">
        <v>12</v>
      </c>
      <c r="W57" s="15">
        <v>16</v>
      </c>
    </row>
    <row r="58" spans="1:23" x14ac:dyDescent="0.3">
      <c r="A58" s="1" t="s">
        <v>41</v>
      </c>
      <c r="B58" s="1" t="s">
        <v>40</v>
      </c>
      <c r="C58" s="15">
        <v>6</v>
      </c>
      <c r="D58" s="15">
        <v>6</v>
      </c>
      <c r="E58" s="15">
        <v>7</v>
      </c>
      <c r="F58" s="15">
        <v>7</v>
      </c>
      <c r="G58" s="15">
        <v>7</v>
      </c>
      <c r="H58" s="15">
        <v>7</v>
      </c>
      <c r="I58" s="15">
        <v>6</v>
      </c>
      <c r="J58" s="15">
        <v>15</v>
      </c>
      <c r="K58" s="15">
        <v>14</v>
      </c>
      <c r="L58" s="15">
        <v>18</v>
      </c>
      <c r="N58" s="15">
        <v>6</v>
      </c>
      <c r="O58" s="15">
        <v>6</v>
      </c>
      <c r="P58" s="15">
        <v>7</v>
      </c>
      <c r="Q58" s="15">
        <v>7</v>
      </c>
      <c r="R58" s="15">
        <v>-5</v>
      </c>
      <c r="S58" s="15">
        <v>-10</v>
      </c>
      <c r="T58" s="15">
        <v>-6</v>
      </c>
      <c r="U58" s="15">
        <v>13</v>
      </c>
      <c r="V58" s="15">
        <v>12</v>
      </c>
      <c r="W58" s="15">
        <v>16</v>
      </c>
    </row>
    <row r="59" spans="1:23" x14ac:dyDescent="0.3">
      <c r="A59" s="1" t="s">
        <v>42</v>
      </c>
      <c r="B59" s="1" t="s">
        <v>31</v>
      </c>
      <c r="C59" s="15">
        <v>6</v>
      </c>
      <c r="D59" s="15">
        <v>6</v>
      </c>
      <c r="E59" s="15">
        <v>7</v>
      </c>
      <c r="F59" s="15">
        <v>7</v>
      </c>
      <c r="G59" s="15">
        <v>7</v>
      </c>
      <c r="H59" s="15">
        <v>7</v>
      </c>
      <c r="I59" s="15">
        <v>6</v>
      </c>
      <c r="J59" s="15">
        <v>15</v>
      </c>
      <c r="K59" s="15">
        <v>14</v>
      </c>
      <c r="L59" s="15">
        <v>18</v>
      </c>
      <c r="N59" s="15">
        <v>0</v>
      </c>
      <c r="O59" s="15">
        <v>6</v>
      </c>
      <c r="P59" s="15">
        <v>8</v>
      </c>
      <c r="Q59" s="15">
        <v>7</v>
      </c>
      <c r="R59" s="15">
        <v>-5</v>
      </c>
      <c r="S59" s="15">
        <v>-10</v>
      </c>
      <c r="T59" s="15">
        <v>-6</v>
      </c>
      <c r="U59" s="15">
        <v>15</v>
      </c>
      <c r="V59" s="15">
        <v>14</v>
      </c>
      <c r="W59" s="15">
        <v>18</v>
      </c>
    </row>
    <row r="60" spans="1:23" x14ac:dyDescent="0.3">
      <c r="A60" s="1" t="s">
        <v>43</v>
      </c>
    </row>
    <row r="61" spans="1:23" x14ac:dyDescent="0.3">
      <c r="A61" s="1" t="s">
        <v>44</v>
      </c>
      <c r="B61" s="1" t="s">
        <v>31</v>
      </c>
      <c r="C61" s="15">
        <v>6</v>
      </c>
      <c r="D61" s="15">
        <v>6</v>
      </c>
      <c r="E61" s="15">
        <v>7</v>
      </c>
      <c r="F61" s="15">
        <v>7</v>
      </c>
      <c r="G61" s="15">
        <v>7</v>
      </c>
      <c r="H61" s="15">
        <v>7</v>
      </c>
      <c r="I61" s="15">
        <v>6</v>
      </c>
      <c r="J61" s="15">
        <v>15</v>
      </c>
      <c r="K61" s="15">
        <v>14</v>
      </c>
      <c r="L61" s="15">
        <v>18</v>
      </c>
      <c r="N61" s="15">
        <v>0</v>
      </c>
      <c r="O61" s="15">
        <v>7</v>
      </c>
      <c r="P61" s="15">
        <v>9</v>
      </c>
      <c r="Q61" s="15">
        <v>5</v>
      </c>
      <c r="R61" s="15">
        <v>-5</v>
      </c>
      <c r="S61" s="15">
        <v>-10</v>
      </c>
      <c r="T61" s="15">
        <v>-6</v>
      </c>
      <c r="U61" s="15">
        <v>13</v>
      </c>
      <c r="V61" s="15">
        <v>12</v>
      </c>
      <c r="W61" s="15">
        <v>16</v>
      </c>
    </row>
    <row r="62" spans="1:23" x14ac:dyDescent="0.3">
      <c r="A62" s="1" t="s">
        <v>45</v>
      </c>
      <c r="B62" s="1" t="s">
        <v>46</v>
      </c>
      <c r="C62" s="15">
        <v>6</v>
      </c>
      <c r="D62" s="15">
        <v>6</v>
      </c>
      <c r="E62" s="15">
        <v>7</v>
      </c>
      <c r="F62" s="15">
        <v>7</v>
      </c>
      <c r="G62" s="15">
        <v>7</v>
      </c>
      <c r="H62" s="15">
        <v>7</v>
      </c>
      <c r="I62" s="15">
        <v>6</v>
      </c>
      <c r="J62" s="15">
        <v>15</v>
      </c>
      <c r="K62" s="15">
        <v>14</v>
      </c>
      <c r="L62" s="15">
        <v>18</v>
      </c>
      <c r="N62" s="15">
        <v>-1</v>
      </c>
      <c r="O62" s="15">
        <v>3</v>
      </c>
      <c r="P62" s="15">
        <v>3</v>
      </c>
      <c r="Q62" s="15">
        <v>2</v>
      </c>
      <c r="R62" s="15">
        <v>-6</v>
      </c>
      <c r="S62" s="15">
        <v>-10</v>
      </c>
      <c r="T62" s="15">
        <v>-6</v>
      </c>
      <c r="U62" s="15">
        <v>13</v>
      </c>
      <c r="V62" s="15">
        <v>12</v>
      </c>
      <c r="W62" s="15">
        <v>16</v>
      </c>
    </row>
    <row r="63" spans="1:23" x14ac:dyDescent="0.3">
      <c r="A63" s="1" t="s">
        <v>47</v>
      </c>
      <c r="B63" s="1" t="s">
        <v>48</v>
      </c>
      <c r="C63" s="15">
        <v>6</v>
      </c>
      <c r="D63" s="15">
        <v>6</v>
      </c>
      <c r="E63" s="15">
        <v>7</v>
      </c>
      <c r="F63" s="15">
        <v>7</v>
      </c>
      <c r="G63" s="15">
        <v>7</v>
      </c>
      <c r="H63" s="15">
        <v>7</v>
      </c>
      <c r="I63" s="15">
        <v>6</v>
      </c>
      <c r="J63" s="15">
        <v>15</v>
      </c>
      <c r="K63" s="15">
        <v>14</v>
      </c>
      <c r="L63" s="15">
        <v>18</v>
      </c>
      <c r="N63" s="15">
        <v>7</v>
      </c>
      <c r="O63" s="15">
        <v>7</v>
      </c>
      <c r="P63" s="15">
        <v>5</v>
      </c>
      <c r="Q63" s="15">
        <v>5</v>
      </c>
      <c r="R63" s="15">
        <v>-5</v>
      </c>
      <c r="S63" s="15">
        <v>-10</v>
      </c>
      <c r="T63" s="15">
        <v>-5</v>
      </c>
      <c r="U63" s="15">
        <v>15</v>
      </c>
      <c r="V63" s="15">
        <v>14</v>
      </c>
      <c r="W63" s="15">
        <v>18</v>
      </c>
    </row>
    <row r="64" spans="1:23" x14ac:dyDescent="0.3">
      <c r="A64" s="1" t="s">
        <v>48</v>
      </c>
    </row>
    <row r="65" spans="1:23" x14ac:dyDescent="0.3">
      <c r="A65" s="1" t="s">
        <v>49</v>
      </c>
      <c r="B65" s="1" t="s">
        <v>31</v>
      </c>
      <c r="C65" s="15">
        <v>6</v>
      </c>
      <c r="D65" s="15">
        <v>6</v>
      </c>
      <c r="E65" s="15">
        <v>7</v>
      </c>
      <c r="F65" s="15">
        <v>7</v>
      </c>
      <c r="G65" s="15">
        <v>7</v>
      </c>
      <c r="H65" s="15">
        <v>7</v>
      </c>
      <c r="I65" s="15">
        <v>6</v>
      </c>
      <c r="J65" s="15">
        <v>15</v>
      </c>
      <c r="K65" s="15">
        <v>14</v>
      </c>
      <c r="L65" s="15">
        <v>18</v>
      </c>
      <c r="N65" s="15">
        <v>0</v>
      </c>
      <c r="O65" s="15">
        <v>7</v>
      </c>
      <c r="P65" s="15">
        <v>9</v>
      </c>
      <c r="Q65" s="15">
        <v>7</v>
      </c>
      <c r="R65" s="15">
        <v>-3</v>
      </c>
      <c r="S65" s="15">
        <v>-8</v>
      </c>
      <c r="T65" s="15">
        <v>-4</v>
      </c>
      <c r="U65" s="15">
        <v>15</v>
      </c>
      <c r="V65" s="15">
        <v>14</v>
      </c>
      <c r="W65" s="15">
        <v>18</v>
      </c>
    </row>
    <row r="66" spans="1:23" x14ac:dyDescent="0.3">
      <c r="A66" s="1" t="s">
        <v>50</v>
      </c>
      <c r="B66" s="1" t="s">
        <v>48</v>
      </c>
      <c r="C66" s="15">
        <v>6</v>
      </c>
      <c r="D66" s="15">
        <v>6</v>
      </c>
      <c r="E66" s="15">
        <v>7</v>
      </c>
      <c r="F66" s="15">
        <v>7</v>
      </c>
      <c r="G66" s="15">
        <v>7</v>
      </c>
      <c r="H66" s="15">
        <v>7</v>
      </c>
      <c r="I66" s="15">
        <v>6</v>
      </c>
      <c r="J66" s="15">
        <v>15</v>
      </c>
      <c r="K66" s="15">
        <v>14</v>
      </c>
      <c r="L66" s="15">
        <v>18</v>
      </c>
      <c r="N66" s="15">
        <v>7</v>
      </c>
      <c r="O66" s="15">
        <v>7</v>
      </c>
      <c r="P66" s="15">
        <v>5</v>
      </c>
      <c r="Q66" s="15">
        <v>5</v>
      </c>
      <c r="R66" s="15">
        <v>-5</v>
      </c>
      <c r="S66" s="15">
        <v>-8</v>
      </c>
      <c r="T66" s="15">
        <v>-4</v>
      </c>
      <c r="U66" s="15">
        <v>15</v>
      </c>
      <c r="V66" s="15">
        <v>14</v>
      </c>
      <c r="W66" s="15">
        <v>18</v>
      </c>
    </row>
    <row r="68" spans="1:23" x14ac:dyDescent="0.3">
      <c r="A68" s="14" t="s">
        <v>124</v>
      </c>
    </row>
    <row r="69" spans="1:23" x14ac:dyDescent="0.3">
      <c r="A69" s="1" t="s">
        <v>51</v>
      </c>
    </row>
    <row r="70" spans="1:23" x14ac:dyDescent="0.3">
      <c r="A70" s="1" t="s">
        <v>52</v>
      </c>
      <c r="B70" s="1" t="s">
        <v>53</v>
      </c>
      <c r="C70" s="15">
        <v>2</v>
      </c>
      <c r="D70" s="15">
        <v>2</v>
      </c>
      <c r="E70" s="15">
        <v>3</v>
      </c>
      <c r="F70" s="15">
        <v>3</v>
      </c>
      <c r="G70" s="15">
        <v>3</v>
      </c>
      <c r="H70" s="15">
        <v>3</v>
      </c>
      <c r="I70" s="15">
        <v>2</v>
      </c>
      <c r="J70" s="15">
        <v>10</v>
      </c>
      <c r="K70" s="15">
        <v>8</v>
      </c>
      <c r="L70" s="15">
        <v>15</v>
      </c>
      <c r="N70" s="15">
        <v>0</v>
      </c>
      <c r="O70" s="15">
        <v>0</v>
      </c>
      <c r="P70" s="15">
        <v>1</v>
      </c>
      <c r="Q70" s="15">
        <v>1</v>
      </c>
      <c r="R70" s="15">
        <v>3</v>
      </c>
      <c r="S70" s="15">
        <v>3</v>
      </c>
      <c r="T70" s="15">
        <v>2</v>
      </c>
      <c r="U70" s="15">
        <v>10</v>
      </c>
      <c r="V70" s="15">
        <v>8</v>
      </c>
      <c r="W70" s="15">
        <v>15</v>
      </c>
    </row>
    <row r="71" spans="1:23" x14ac:dyDescent="0.3">
      <c r="A71" s="1" t="s">
        <v>54</v>
      </c>
      <c r="B71" s="1" t="s">
        <v>53</v>
      </c>
      <c r="C71" s="15">
        <v>2</v>
      </c>
      <c r="D71" s="15">
        <v>2</v>
      </c>
      <c r="E71" s="15">
        <v>3</v>
      </c>
      <c r="F71" s="15">
        <v>3</v>
      </c>
      <c r="G71" s="15">
        <v>3</v>
      </c>
      <c r="H71" s="15">
        <v>3</v>
      </c>
      <c r="I71" s="15">
        <v>2</v>
      </c>
      <c r="J71" s="15">
        <v>10</v>
      </c>
      <c r="K71" s="15">
        <v>8</v>
      </c>
      <c r="L71" s="15">
        <v>15</v>
      </c>
      <c r="N71" s="15">
        <v>0</v>
      </c>
      <c r="O71" s="15">
        <v>0</v>
      </c>
      <c r="P71" s="15">
        <v>1</v>
      </c>
      <c r="Q71" s="15">
        <v>1</v>
      </c>
      <c r="R71" s="15">
        <v>3</v>
      </c>
      <c r="S71" s="15">
        <v>3</v>
      </c>
      <c r="T71" s="15">
        <v>2</v>
      </c>
      <c r="U71" s="15">
        <v>10</v>
      </c>
      <c r="V71" s="15">
        <v>8</v>
      </c>
      <c r="W71" s="15">
        <v>15</v>
      </c>
    </row>
    <row r="72" spans="1:23" x14ac:dyDescent="0.3">
      <c r="A72" s="1" t="s">
        <v>55</v>
      </c>
      <c r="B72" s="1" t="s">
        <v>53</v>
      </c>
      <c r="C72" s="15">
        <v>2</v>
      </c>
      <c r="D72" s="15">
        <v>2</v>
      </c>
      <c r="E72" s="15">
        <v>3</v>
      </c>
      <c r="F72" s="15">
        <v>3</v>
      </c>
      <c r="G72" s="15">
        <v>3</v>
      </c>
      <c r="H72" s="15">
        <v>3</v>
      </c>
      <c r="I72" s="15">
        <v>2</v>
      </c>
      <c r="J72" s="15">
        <v>10</v>
      </c>
      <c r="K72" s="15">
        <v>8</v>
      </c>
      <c r="L72" s="15">
        <v>15</v>
      </c>
      <c r="N72" s="15">
        <v>0</v>
      </c>
      <c r="O72" s="15">
        <v>0</v>
      </c>
      <c r="P72" s="15">
        <v>1</v>
      </c>
      <c r="Q72" s="15">
        <v>1</v>
      </c>
      <c r="R72" s="15">
        <v>3</v>
      </c>
      <c r="S72" s="15">
        <v>3</v>
      </c>
      <c r="T72" s="15">
        <v>2</v>
      </c>
      <c r="U72" s="15">
        <v>10</v>
      </c>
      <c r="V72" s="15">
        <v>8</v>
      </c>
      <c r="W72" s="15">
        <v>15</v>
      </c>
    </row>
    <row r="73" spans="1:23" x14ac:dyDescent="0.3">
      <c r="A73" s="1" t="s">
        <v>56</v>
      </c>
    </row>
    <row r="74" spans="1:23" x14ac:dyDescent="0.3">
      <c r="A74" s="1" t="s">
        <v>119</v>
      </c>
      <c r="B74" s="1" t="s">
        <v>53</v>
      </c>
      <c r="C74" s="15">
        <v>2</v>
      </c>
      <c r="D74" s="15">
        <v>2</v>
      </c>
      <c r="E74" s="15">
        <v>3</v>
      </c>
      <c r="F74" s="15">
        <v>3</v>
      </c>
      <c r="G74" s="15">
        <v>3</v>
      </c>
      <c r="H74" s="15">
        <v>3</v>
      </c>
      <c r="I74" s="15">
        <v>2</v>
      </c>
      <c r="J74" s="15">
        <v>10</v>
      </c>
      <c r="K74" s="15">
        <v>8</v>
      </c>
      <c r="L74" s="15">
        <v>15</v>
      </c>
      <c r="N74" s="15">
        <v>0</v>
      </c>
      <c r="O74" s="15">
        <v>0</v>
      </c>
      <c r="P74" s="15">
        <v>1</v>
      </c>
      <c r="Q74" s="15">
        <v>1</v>
      </c>
      <c r="R74" s="15">
        <v>1</v>
      </c>
      <c r="S74" s="15">
        <v>7</v>
      </c>
      <c r="T74" s="15">
        <v>6</v>
      </c>
      <c r="U74" s="15">
        <v>10</v>
      </c>
      <c r="V74" s="15">
        <v>8</v>
      </c>
      <c r="W74" s="15">
        <v>15</v>
      </c>
    </row>
    <row r="75" spans="1:23" x14ac:dyDescent="0.3">
      <c r="A75" s="1" t="s">
        <v>120</v>
      </c>
      <c r="B75" s="1" t="s">
        <v>53</v>
      </c>
      <c r="C75" s="15">
        <v>2</v>
      </c>
      <c r="D75" s="15">
        <v>2</v>
      </c>
      <c r="E75" s="15">
        <v>3</v>
      </c>
      <c r="F75" s="15">
        <v>3</v>
      </c>
      <c r="G75" s="15">
        <v>3</v>
      </c>
      <c r="H75" s="15">
        <v>3</v>
      </c>
      <c r="I75" s="15">
        <v>2</v>
      </c>
      <c r="J75" s="15">
        <v>10</v>
      </c>
      <c r="K75" s="15">
        <v>8</v>
      </c>
      <c r="L75" s="15">
        <v>15</v>
      </c>
      <c r="N75" s="15">
        <v>0</v>
      </c>
      <c r="O75" s="15">
        <v>0</v>
      </c>
      <c r="P75" s="15">
        <v>1</v>
      </c>
      <c r="Q75" s="15">
        <v>1</v>
      </c>
      <c r="R75" s="15">
        <v>7</v>
      </c>
      <c r="S75" s="15">
        <v>7</v>
      </c>
      <c r="T75" s="15">
        <v>2</v>
      </c>
      <c r="U75" s="15">
        <v>10</v>
      </c>
      <c r="V75" s="15">
        <v>8</v>
      </c>
      <c r="W75" s="15">
        <v>15</v>
      </c>
    </row>
    <row r="76" spans="1:23" x14ac:dyDescent="0.3">
      <c r="A76" s="1" t="s">
        <v>58</v>
      </c>
    </row>
    <row r="77" spans="1:23" x14ac:dyDescent="0.3">
      <c r="A77" s="1" t="s">
        <v>59</v>
      </c>
      <c r="B77" s="1" t="s">
        <v>60</v>
      </c>
      <c r="C77" s="15">
        <v>2</v>
      </c>
      <c r="D77" s="15">
        <v>2</v>
      </c>
      <c r="E77" s="15">
        <v>3</v>
      </c>
      <c r="F77" s="15">
        <v>3</v>
      </c>
      <c r="G77" s="15">
        <v>3</v>
      </c>
      <c r="H77" s="15">
        <v>3</v>
      </c>
      <c r="I77" s="15">
        <v>2</v>
      </c>
      <c r="J77" s="15">
        <v>10</v>
      </c>
      <c r="K77" s="15">
        <v>8</v>
      </c>
      <c r="L77" s="15">
        <v>15</v>
      </c>
      <c r="N77" s="15">
        <v>-3</v>
      </c>
      <c r="O77" s="15">
        <v>-7</v>
      </c>
      <c r="P77" s="15">
        <v>0</v>
      </c>
      <c r="Q77" s="15">
        <v>1</v>
      </c>
      <c r="R77" s="15">
        <v>-1</v>
      </c>
      <c r="S77" s="15">
        <v>7</v>
      </c>
      <c r="T77" s="15">
        <v>6</v>
      </c>
      <c r="U77" s="15">
        <v>8</v>
      </c>
      <c r="V77" s="15">
        <v>8</v>
      </c>
      <c r="W77" s="15">
        <v>15</v>
      </c>
    </row>
    <row r="78" spans="1:23" x14ac:dyDescent="0.3">
      <c r="A78" s="1" t="s">
        <v>61</v>
      </c>
      <c r="B78" s="1" t="s">
        <v>60</v>
      </c>
      <c r="C78" s="15">
        <v>2</v>
      </c>
      <c r="D78" s="15">
        <v>2</v>
      </c>
      <c r="E78" s="15">
        <v>3</v>
      </c>
      <c r="F78" s="15">
        <v>3</v>
      </c>
      <c r="G78" s="15">
        <v>3</v>
      </c>
      <c r="H78" s="15">
        <v>3</v>
      </c>
      <c r="I78" s="15">
        <v>2</v>
      </c>
      <c r="J78" s="15">
        <v>10</v>
      </c>
      <c r="K78" s="15">
        <v>8</v>
      </c>
      <c r="L78" s="15">
        <v>15</v>
      </c>
      <c r="N78" s="15">
        <v>-3</v>
      </c>
      <c r="O78" s="15">
        <v>-7</v>
      </c>
      <c r="P78" s="15">
        <v>0</v>
      </c>
      <c r="Q78" s="15">
        <v>1</v>
      </c>
      <c r="R78" s="15">
        <v>-1</v>
      </c>
      <c r="S78" s="15">
        <v>7</v>
      </c>
      <c r="T78" s="15">
        <v>6</v>
      </c>
      <c r="U78" s="15">
        <v>8</v>
      </c>
      <c r="V78" s="15">
        <v>8</v>
      </c>
      <c r="W78" s="15">
        <v>15</v>
      </c>
    </row>
    <row r="80" spans="1:23" x14ac:dyDescent="0.3">
      <c r="N80" s="1"/>
      <c r="O80" s="1"/>
      <c r="P80" s="1"/>
      <c r="Q80" s="1"/>
      <c r="R80" s="1"/>
      <c r="S80" s="1"/>
      <c r="T80" s="1"/>
      <c r="U80" s="1"/>
      <c r="V80" s="1"/>
      <c r="W80" s="1"/>
    </row>
    <row r="81" spans="14:23" x14ac:dyDescent="0.3">
      <c r="N81" s="1"/>
      <c r="O81" s="1"/>
      <c r="P81" s="1"/>
      <c r="Q81" s="1"/>
      <c r="R81" s="1"/>
      <c r="S81" s="1"/>
      <c r="T81" s="1"/>
      <c r="U81" s="1"/>
      <c r="V81" s="1"/>
      <c r="W81" s="1"/>
    </row>
    <row r="82" spans="14:23" x14ac:dyDescent="0.3">
      <c r="N82" s="1"/>
      <c r="O82" s="1"/>
      <c r="P82" s="1"/>
      <c r="Q82" s="1"/>
      <c r="R82" s="1"/>
      <c r="S82" s="1"/>
      <c r="T82" s="1"/>
      <c r="U82" s="1"/>
      <c r="V82" s="1"/>
      <c r="W82" s="1"/>
    </row>
    <row r="83" spans="14:23" x14ac:dyDescent="0.3">
      <c r="N83" s="1"/>
      <c r="O83" s="1"/>
      <c r="P83" s="1"/>
      <c r="Q83" s="1"/>
      <c r="R83" s="1"/>
      <c r="S83" s="1"/>
      <c r="T83" s="1"/>
      <c r="U83" s="1"/>
      <c r="V83" s="1"/>
      <c r="W83" s="1"/>
    </row>
    <row r="84" spans="14:23" x14ac:dyDescent="0.3">
      <c r="N84" s="1"/>
      <c r="O84" s="1"/>
      <c r="P84" s="1"/>
      <c r="Q84" s="1"/>
      <c r="R84" s="1"/>
      <c r="S84" s="1"/>
      <c r="T84" s="1"/>
      <c r="U84" s="1"/>
      <c r="V84" s="1"/>
      <c r="W84" s="1"/>
    </row>
    <row r="85" spans="14:23" x14ac:dyDescent="0.3">
      <c r="N85" s="1"/>
      <c r="O85" s="1"/>
      <c r="P85" s="1"/>
      <c r="Q85" s="1"/>
      <c r="R85" s="1"/>
      <c r="S85" s="1"/>
      <c r="T85" s="1"/>
      <c r="U85" s="1"/>
      <c r="V85" s="1"/>
      <c r="W85" s="1"/>
    </row>
    <row r="86" spans="14:23" x14ac:dyDescent="0.3">
      <c r="N86" s="1"/>
      <c r="O86" s="1"/>
      <c r="P86" s="1"/>
      <c r="Q86" s="1"/>
      <c r="R86" s="1"/>
      <c r="S86" s="1"/>
      <c r="T86" s="1"/>
      <c r="U86" s="1"/>
      <c r="V86" s="1"/>
      <c r="W86" s="1"/>
    </row>
    <row r="87" spans="14:23" x14ac:dyDescent="0.3">
      <c r="N87" s="1"/>
      <c r="O87" s="1"/>
      <c r="P87" s="1"/>
      <c r="Q87" s="1"/>
      <c r="R87" s="1"/>
      <c r="S87" s="1"/>
      <c r="T87" s="1"/>
      <c r="U87" s="1"/>
      <c r="V87" s="1"/>
      <c r="W87" s="1"/>
    </row>
    <row r="88" spans="14:23" x14ac:dyDescent="0.3">
      <c r="N88" s="1"/>
      <c r="O88" s="1"/>
      <c r="P88" s="1"/>
      <c r="Q88" s="1"/>
      <c r="R88" s="1"/>
      <c r="S88" s="1"/>
      <c r="T88" s="1"/>
      <c r="U88" s="1"/>
      <c r="V88" s="1"/>
      <c r="W88" s="1"/>
    </row>
    <row r="89" spans="14:23" x14ac:dyDescent="0.3">
      <c r="N89" s="1"/>
      <c r="O89" s="1"/>
      <c r="P89" s="1"/>
      <c r="Q89" s="1"/>
      <c r="R89" s="1"/>
      <c r="S89" s="1"/>
      <c r="T89" s="1"/>
      <c r="U89" s="1"/>
      <c r="V89" s="1"/>
      <c r="W8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6"/>
  <sheetViews>
    <sheetView topLeftCell="A10" workbookViewId="0">
      <selection activeCell="C10" sqref="C10"/>
    </sheetView>
  </sheetViews>
  <sheetFormatPr defaultColWidth="9.08984375" defaultRowHeight="13.5" customHeight="1" x14ac:dyDescent="0.3"/>
  <cols>
    <col min="1" max="1" width="22.36328125" style="1" customWidth="1"/>
    <col min="2" max="2" width="3.90625" style="1" customWidth="1"/>
    <col min="3" max="14" width="13.36328125" style="15" customWidth="1"/>
    <col min="15" max="15" width="9.08984375" style="1"/>
    <col min="16" max="17" width="9.453125" style="1" bestFit="1" customWidth="1"/>
    <col min="18" max="18" width="9.08984375" style="1"/>
    <col min="19" max="20" width="9.453125" style="1" bestFit="1" customWidth="1"/>
    <col min="21" max="16384" width="9.08984375" style="1"/>
  </cols>
  <sheetData>
    <row r="1" spans="1:14" ht="13.5" customHeight="1" x14ac:dyDescent="0.3">
      <c r="A1" s="14" t="s">
        <v>100</v>
      </c>
      <c r="B1" s="14"/>
    </row>
    <row r="3" spans="1:14" ht="13.5" customHeight="1" x14ac:dyDescent="0.3">
      <c r="A3" s="33" t="s">
        <v>143</v>
      </c>
      <c r="B3" s="33"/>
    </row>
    <row r="4" spans="1:14" ht="13.5" customHeight="1" x14ac:dyDescent="0.3">
      <c r="A4" s="35" t="s">
        <v>0</v>
      </c>
      <c r="B4" s="35"/>
      <c r="C4" s="35">
        <v>1850</v>
      </c>
      <c r="D4" s="35">
        <v>1860</v>
      </c>
      <c r="E4" s="35">
        <v>1870</v>
      </c>
      <c r="F4" s="35">
        <v>1880</v>
      </c>
      <c r="G4" s="35">
        <v>1890</v>
      </c>
      <c r="H4" s="35">
        <v>1900</v>
      </c>
      <c r="I4" s="35">
        <v>1910</v>
      </c>
      <c r="J4" s="35">
        <v>1920</v>
      </c>
      <c r="K4" s="35">
        <v>1930</v>
      </c>
      <c r="L4" s="35">
        <v>1940</v>
      </c>
      <c r="M4" s="35">
        <v>1950</v>
      </c>
      <c r="N4" s="35">
        <v>1960</v>
      </c>
    </row>
    <row r="5" spans="1:14" ht="13.5" customHeight="1" x14ac:dyDescent="0.3">
      <c r="A5" s="1" t="s">
        <v>130</v>
      </c>
      <c r="C5" s="86">
        <f>'NORTH AFRICA'!C10</f>
        <v>12778697.946670676</v>
      </c>
      <c r="D5" s="86">
        <f>'NORTH AFRICA'!D10</f>
        <v>14129755.885029316</v>
      </c>
      <c r="E5" s="86">
        <f>'NORTH AFRICA'!E10</f>
        <v>15623657.606097244</v>
      </c>
      <c r="F5" s="86">
        <f>'NORTH AFRICA'!F10</f>
        <v>17275505.605244495</v>
      </c>
      <c r="G5" s="86">
        <f>'NORTH AFRICA'!G10</f>
        <v>19421065.325245466</v>
      </c>
      <c r="H5" s="86">
        <f>'NORTH AFRICA'!H10</f>
        <v>21906039.903653085</v>
      </c>
      <c r="I5" s="86">
        <f>'NORTH AFRICA'!I10</f>
        <v>25471119.425045382</v>
      </c>
      <c r="J5" s="86">
        <f>'NORTH AFRICA'!J10</f>
        <v>27669261.551775943</v>
      </c>
      <c r="K5" s="86">
        <f>'NORTH AFRICA'!K10</f>
        <v>30902467.582610223</v>
      </c>
      <c r="L5" s="86">
        <f>'NORTH AFRICA'!L10</f>
        <v>36107044.665896326</v>
      </c>
      <c r="M5" s="86">
        <f>'NORTH AFRICA'!M10</f>
        <v>43855445</v>
      </c>
      <c r="N5" s="86">
        <f>'NORTH AFRICA'!N10</f>
        <v>55736840</v>
      </c>
    </row>
    <row r="6" spans="1:14" ht="13.5" customHeight="1" x14ac:dyDescent="0.3">
      <c r="A6" s="1" t="s">
        <v>131</v>
      </c>
      <c r="C6" s="86">
        <f>'SOUTHERN AFRICA'!C10</f>
        <v>4061722.5865650084</v>
      </c>
      <c r="D6" s="86">
        <f>'SOUTHERN AFRICA'!D10</f>
        <v>4491157.7736936742</v>
      </c>
      <c r="E6" s="86">
        <f>'SOUTHERN AFRICA'!E10</f>
        <v>4965996.0074396133</v>
      </c>
      <c r="F6" s="86">
        <f>'SOUTHERN AFRICA'!F10</f>
        <v>5491037.6318452228</v>
      </c>
      <c r="G6" s="86">
        <f>'SOUTHERN AFRICA'!G10</f>
        <v>6071590.5186331403</v>
      </c>
      <c r="H6" s="86">
        <f>'SOUTHERN AFRICA'!H10</f>
        <v>6713523.7267656289</v>
      </c>
      <c r="I6" s="86">
        <f>'SOUTHERN AFRICA'!I10</f>
        <v>7903045.0730956085</v>
      </c>
      <c r="J6" s="86">
        <f>'SOUTHERN AFRICA'!J10</f>
        <v>9217418.7053213436</v>
      </c>
      <c r="K6" s="86">
        <f>'SOUTHERN AFRICA'!K10</f>
        <v>11348479.732510805</v>
      </c>
      <c r="L6" s="86">
        <f>'SOUTHERN AFRICA'!L10</f>
        <v>13858786.213419817</v>
      </c>
      <c r="M6" s="86">
        <f>'SOUTHERN AFRICA'!M10</f>
        <v>17608677</v>
      </c>
      <c r="N6" s="86">
        <f>'SOUTHERN AFRICA'!N10</f>
        <v>22481701</v>
      </c>
    </row>
    <row r="7" spans="1:14" ht="13.5" customHeight="1" x14ac:dyDescent="0.3">
      <c r="A7" s="1" t="s">
        <v>137</v>
      </c>
      <c r="C7" s="86">
        <f>'WEST AFRICA'!C27</f>
        <v>28487162.175879892</v>
      </c>
      <c r="D7" s="86">
        <f>'WEST AFRICA'!D27</f>
        <v>29633429.767065797</v>
      </c>
      <c r="E7" s="86">
        <f>'WEST AFRICA'!E27</f>
        <v>30988336.081527825</v>
      </c>
      <c r="F7" s="86">
        <f>'WEST AFRICA'!F27</f>
        <v>32831499.298188388</v>
      </c>
      <c r="G7" s="86">
        <f>'WEST AFRICA'!G27</f>
        <v>34916138.962354466</v>
      </c>
      <c r="H7" s="86">
        <f>'WEST AFRICA'!H27</f>
        <v>37020586.173682347</v>
      </c>
      <c r="I7" s="86">
        <f>'WEST AFRICA'!I27</f>
        <v>40423654.60317494</v>
      </c>
      <c r="J7" s="86">
        <f>'WEST AFRICA'!J27</f>
        <v>43893069.879530154</v>
      </c>
      <c r="K7" s="86">
        <f>'WEST AFRICA'!K27</f>
        <v>51113215.518437721</v>
      </c>
      <c r="L7" s="86">
        <f>'WEST AFRICA'!L27</f>
        <v>58893438.611872278</v>
      </c>
      <c r="M7" s="86">
        <f>'WEST AFRICA'!M27</f>
        <v>70239746.000000015</v>
      </c>
      <c r="N7" s="86">
        <f>'WEST AFRICA'!N27</f>
        <v>85656080</v>
      </c>
    </row>
    <row r="8" spans="1:14" ht="13.5" customHeight="1" x14ac:dyDescent="0.3">
      <c r="A8" s="1" t="s">
        <v>138</v>
      </c>
      <c r="C8" s="86">
        <f>'EAST AFRICA'!C19</f>
        <v>25377823.880550679</v>
      </c>
      <c r="D8" s="86">
        <f>'EAST AFRICA'!D19</f>
        <v>25828330.014703911</v>
      </c>
      <c r="E8" s="86">
        <f>'EAST AFRICA'!E19</f>
        <v>26244901.624615505</v>
      </c>
      <c r="F8" s="86">
        <f>'EAST AFRICA'!F19</f>
        <v>26758782.661776308</v>
      </c>
      <c r="G8" s="86">
        <f>'EAST AFRICA'!G19</f>
        <v>27747570.107827503</v>
      </c>
      <c r="H8" s="86">
        <f>'EAST AFRICA'!H19</f>
        <v>26449126.906594839</v>
      </c>
      <c r="I8" s="86">
        <f>'EAST AFRICA'!I19</f>
        <v>24726521.023510929</v>
      </c>
      <c r="J8" s="86">
        <f>'EAST AFRICA'!J19</f>
        <v>24133014.07679686</v>
      </c>
      <c r="K8" s="86">
        <f>'EAST AFRICA'!K19</f>
        <v>28170829.234408632</v>
      </c>
      <c r="L8" s="86">
        <f>'EAST AFRICA'!L19</f>
        <v>32372719.258885503</v>
      </c>
      <c r="M8" s="86">
        <f>'EAST AFRICA'!M19</f>
        <v>38695188</v>
      </c>
      <c r="N8" s="86">
        <f>'EAST AFRICA'!N19</f>
        <v>49630838</v>
      </c>
    </row>
    <row r="9" spans="1:14" ht="13.5" customHeight="1" x14ac:dyDescent="0.3">
      <c r="A9" s="1" t="s">
        <v>139</v>
      </c>
      <c r="C9" s="86">
        <f>'CENTRAL AFRICA'!C24</f>
        <v>17408950.849624887</v>
      </c>
      <c r="D9" s="86">
        <f>'CENTRAL AFRICA'!D24</f>
        <v>17826691.533272639</v>
      </c>
      <c r="E9" s="86">
        <f>'CENTRAL AFRICA'!E24</f>
        <v>18819470.931735087</v>
      </c>
      <c r="F9" s="86">
        <f>'CENTRAL AFRICA'!F24</f>
        <v>20015641.870006528</v>
      </c>
      <c r="G9" s="86">
        <f>'CENTRAL AFRICA'!G24</f>
        <v>20978652.727539528</v>
      </c>
      <c r="H9" s="86">
        <f>'CENTRAL AFRICA'!H24</f>
        <v>19924848.370430049</v>
      </c>
      <c r="I9" s="86">
        <f>'CENTRAL AFRICA'!I24</f>
        <v>18264546.067461189</v>
      </c>
      <c r="J9" s="86">
        <f>'CENTRAL AFRICA'!J24</f>
        <v>17353834.382766321</v>
      </c>
      <c r="K9" s="86">
        <f>'CENTRAL AFRICA'!K24</f>
        <v>19851902.834296033</v>
      </c>
      <c r="L9" s="86">
        <f>'CENTRAL AFRICA'!L24</f>
        <v>22509476.603156418</v>
      </c>
      <c r="M9" s="86">
        <f>'CENTRAL AFRICA'!M24</f>
        <v>26551350</v>
      </c>
      <c r="N9" s="86">
        <f>'CENTRAL AFRICA'!N24</f>
        <v>32388949</v>
      </c>
    </row>
    <row r="10" spans="1:14" ht="13.5" customHeight="1" x14ac:dyDescent="0.3">
      <c r="A10" s="1" t="s">
        <v>188</v>
      </c>
      <c r="C10" s="86">
        <f>'NORTHEAST AFRICA'!C13</f>
        <v>18372945.42315096</v>
      </c>
      <c r="D10" s="86">
        <f>'NORTHEAST AFRICA'!D13</f>
        <v>18189562.120348871</v>
      </c>
      <c r="E10" s="86">
        <f>'NORTHEAST AFRICA'!E13</f>
        <v>17781708.999823026</v>
      </c>
      <c r="F10" s="86">
        <f>'NORTHEAST AFRICA'!F13</f>
        <v>17904030.353548318</v>
      </c>
      <c r="G10" s="86">
        <f>'NORTHEAST AFRICA'!G13</f>
        <v>18083878.490697697</v>
      </c>
      <c r="H10" s="86">
        <f>'NORTHEAST AFRICA'!H13</f>
        <v>18200802.980531178</v>
      </c>
      <c r="I10" s="86">
        <f>'NORTHEAST AFRICA'!I13</f>
        <v>19478997.346395578</v>
      </c>
      <c r="J10" s="86">
        <f>'NORTHEAST AFRICA'!J13</f>
        <v>20618413.702994835</v>
      </c>
      <c r="K10" s="86">
        <f>'NORTHEAST AFRICA'!K13</f>
        <v>22637242.649064817</v>
      </c>
      <c r="L10" s="86">
        <f>'NORTHEAST AFRICA'!L13</f>
        <v>24514827.811838064</v>
      </c>
      <c r="M10" s="86">
        <f>'NORTHEAST AFRICA'!M13</f>
        <v>28450458.494100004</v>
      </c>
      <c r="N10" s="86">
        <f>'NORTHEAST AFRICA'!N13</f>
        <v>35316458.0141</v>
      </c>
    </row>
    <row r="11" spans="1:14" ht="13.5" customHeight="1" x14ac:dyDescent="0.3">
      <c r="A11" s="14" t="s">
        <v>95</v>
      </c>
      <c r="B11" s="14"/>
      <c r="C11" s="87">
        <f>SUM(C5:C10)</f>
        <v>106487302.86244211</v>
      </c>
      <c r="D11" s="87">
        <f t="shared" ref="D11:N11" si="0">SUM(D5:D10)</f>
        <v>110098927.09411421</v>
      </c>
      <c r="E11" s="87">
        <f t="shared" si="0"/>
        <v>114424071.25123829</v>
      </c>
      <c r="F11" s="87">
        <f t="shared" si="0"/>
        <v>120276497.42060927</v>
      </c>
      <c r="G11" s="87">
        <f t="shared" si="0"/>
        <v>127218896.1322978</v>
      </c>
      <c r="H11" s="87">
        <f t="shared" si="0"/>
        <v>130214928.06165713</v>
      </c>
      <c r="I11" s="87">
        <f t="shared" si="0"/>
        <v>136267883.53868362</v>
      </c>
      <c r="J11" s="87">
        <f t="shared" si="0"/>
        <v>142885012.29918545</v>
      </c>
      <c r="K11" s="87">
        <f t="shared" si="0"/>
        <v>164024137.55132821</v>
      </c>
      <c r="L11" s="87">
        <f t="shared" si="0"/>
        <v>188256293.16506839</v>
      </c>
      <c r="M11" s="87">
        <f t="shared" si="0"/>
        <v>225400864.4941</v>
      </c>
      <c r="N11" s="87">
        <f t="shared" si="0"/>
        <v>281210866.01410002</v>
      </c>
    </row>
    <row r="12" spans="1:14" ht="13.5" customHeight="1" x14ac:dyDescent="0.3">
      <c r="A12" s="14" t="s">
        <v>101</v>
      </c>
      <c r="B12" s="14"/>
      <c r="D12" s="30">
        <f t="shared" ref="D12:N12" si="1">((D11/C11)^(1/10))*100-100</f>
        <v>0.33409227590202306</v>
      </c>
      <c r="E12" s="30">
        <f t="shared" si="1"/>
        <v>0.38606502848736568</v>
      </c>
      <c r="F12" s="30">
        <f t="shared" si="1"/>
        <v>0.5000638428888351</v>
      </c>
      <c r="G12" s="30">
        <f t="shared" si="1"/>
        <v>0.56273701850015811</v>
      </c>
      <c r="H12" s="30">
        <f t="shared" si="1"/>
        <v>0.23304296078050868</v>
      </c>
      <c r="I12" s="30">
        <f t="shared" si="1"/>
        <v>0.45539681597557546</v>
      </c>
      <c r="J12" s="30">
        <f t="shared" si="1"/>
        <v>0.47530115680787333</v>
      </c>
      <c r="K12" s="30">
        <f t="shared" si="1"/>
        <v>1.3892962587817408</v>
      </c>
      <c r="L12" s="30">
        <f t="shared" si="1"/>
        <v>1.387443878789469</v>
      </c>
      <c r="M12" s="30">
        <f t="shared" si="1"/>
        <v>1.8170728816766228</v>
      </c>
      <c r="N12" s="30">
        <f t="shared" si="1"/>
        <v>2.2368951961306891</v>
      </c>
    </row>
    <row r="14" spans="1:14" ht="13.5" customHeight="1" x14ac:dyDescent="0.3">
      <c r="A14" s="33" t="s">
        <v>89</v>
      </c>
      <c r="B14" s="33"/>
      <c r="C14" s="28"/>
      <c r="D14" s="28"/>
      <c r="E14" s="28"/>
      <c r="F14" s="28"/>
      <c r="G14" s="28"/>
      <c r="H14" s="28"/>
      <c r="I14" s="28"/>
      <c r="J14" s="28"/>
      <c r="K14" s="28"/>
      <c r="L14" s="28"/>
      <c r="M14" s="35"/>
      <c r="N14" s="35"/>
    </row>
    <row r="15" spans="1:14" ht="13.5" customHeight="1" x14ac:dyDescent="0.3">
      <c r="A15" s="35" t="s">
        <v>0</v>
      </c>
      <c r="B15" s="35"/>
      <c r="C15" s="35">
        <v>1850</v>
      </c>
      <c r="D15" s="35">
        <v>1860</v>
      </c>
      <c r="E15" s="35">
        <v>1870</v>
      </c>
      <c r="F15" s="35">
        <v>1880</v>
      </c>
      <c r="G15" s="35">
        <v>1890</v>
      </c>
      <c r="H15" s="35">
        <v>1900</v>
      </c>
      <c r="I15" s="35">
        <v>1910</v>
      </c>
      <c r="J15" s="35">
        <v>1920</v>
      </c>
      <c r="K15" s="35">
        <v>1930</v>
      </c>
      <c r="L15" s="35">
        <v>1940</v>
      </c>
      <c r="M15" s="35">
        <v>1950</v>
      </c>
      <c r="N15" s="35">
        <v>1960</v>
      </c>
    </row>
    <row r="16" spans="1:14" ht="13.5" customHeight="1" x14ac:dyDescent="0.3">
      <c r="A16" s="1" t="s">
        <v>132</v>
      </c>
      <c r="C16" s="86">
        <v>24618105.145348907</v>
      </c>
      <c r="D16" s="86">
        <v>25800914.484096963</v>
      </c>
      <c r="E16" s="86">
        <v>26886195.304937381</v>
      </c>
      <c r="F16" s="86">
        <v>28161601.656657383</v>
      </c>
      <c r="G16" s="86">
        <v>29144590.595181488</v>
      </c>
      <c r="H16" s="86">
        <v>30163968.861546993</v>
      </c>
      <c r="I16" s="86">
        <v>31150661.45608316</v>
      </c>
      <c r="J16" s="86">
        <v>31779029.280332595</v>
      </c>
      <c r="K16" s="86">
        <v>35102354.15739014</v>
      </c>
      <c r="L16" s="86">
        <v>38012663.251716621</v>
      </c>
      <c r="M16" s="86">
        <v>44113000</v>
      </c>
      <c r="N16" s="86">
        <v>55869000</v>
      </c>
    </row>
    <row r="17" spans="1:14" ht="13.5" customHeight="1" x14ac:dyDescent="0.3">
      <c r="A17" s="1" t="s">
        <v>133</v>
      </c>
      <c r="C17" s="86">
        <v>9656475.2562723197</v>
      </c>
      <c r="D17" s="86">
        <v>9766446.5461634211</v>
      </c>
      <c r="E17" s="86">
        <v>9859978.7706602868</v>
      </c>
      <c r="F17" s="86">
        <v>10019095.131757041</v>
      </c>
      <c r="G17" s="86">
        <v>10245470.604507683</v>
      </c>
      <c r="H17" s="86">
        <v>10637853.778343296</v>
      </c>
      <c r="I17" s="86">
        <v>11068858.972712683</v>
      </c>
      <c r="J17" s="86">
        <v>11292239.210167408</v>
      </c>
      <c r="K17" s="86">
        <v>12473657.276986865</v>
      </c>
      <c r="L17" s="86">
        <v>13508251.206639186</v>
      </c>
      <c r="M17" s="86">
        <v>15676877</v>
      </c>
      <c r="N17" s="86">
        <v>20813032</v>
      </c>
    </row>
    <row r="18" spans="1:14" ht="13.5" customHeight="1" x14ac:dyDescent="0.3">
      <c r="A18" s="1" t="s">
        <v>134</v>
      </c>
      <c r="C18" s="86">
        <v>39276808.374289744</v>
      </c>
      <c r="D18" s="86">
        <v>39279897.718140364</v>
      </c>
      <c r="E18" s="86">
        <v>42589577.313523591</v>
      </c>
      <c r="F18" s="86">
        <v>43413030.083002657</v>
      </c>
      <c r="G18" s="86">
        <v>44455566.783591047</v>
      </c>
      <c r="H18" s="86">
        <v>45417567.777991854</v>
      </c>
      <c r="I18" s="86">
        <v>47641405.606198713</v>
      </c>
      <c r="J18" s="86">
        <v>49670522.913921282</v>
      </c>
      <c r="K18" s="86">
        <v>55045281.181163505</v>
      </c>
      <c r="L18" s="86">
        <v>59765401.660463974</v>
      </c>
      <c r="M18" s="86">
        <v>63983000</v>
      </c>
      <c r="N18" s="86">
        <v>80067000</v>
      </c>
    </row>
    <row r="19" spans="1:14" ht="13.5" customHeight="1" x14ac:dyDescent="0.3">
      <c r="A19" s="1" t="s">
        <v>135</v>
      </c>
      <c r="C19" s="86">
        <v>27654773.804793939</v>
      </c>
      <c r="D19" s="86">
        <v>27043076.45662665</v>
      </c>
      <c r="E19" s="86">
        <v>26400885.089468922</v>
      </c>
      <c r="F19" s="86">
        <v>25859953.223603562</v>
      </c>
      <c r="G19" s="86">
        <v>25765459.405288242</v>
      </c>
      <c r="H19" s="86">
        <v>26065526.199335765</v>
      </c>
      <c r="I19" s="86">
        <v>27208607.674985141</v>
      </c>
      <c r="J19" s="86">
        <v>28189778.807406738</v>
      </c>
      <c r="K19" s="86">
        <v>31314158.040654272</v>
      </c>
      <c r="L19" s="86">
        <v>33911426.596429445</v>
      </c>
      <c r="M19" s="86">
        <v>39355595</v>
      </c>
      <c r="N19" s="86">
        <v>50367595</v>
      </c>
    </row>
    <row r="20" spans="1:14" ht="13.5" customHeight="1" x14ac:dyDescent="0.3">
      <c r="A20" s="1" t="s">
        <v>136</v>
      </c>
      <c r="C20" s="86">
        <v>18295111.101442102</v>
      </c>
      <c r="D20" s="86">
        <v>17992840.651100822</v>
      </c>
      <c r="E20" s="86">
        <v>18253277.501943778</v>
      </c>
      <c r="F20" s="86">
        <v>18661879.659114994</v>
      </c>
      <c r="G20" s="86">
        <v>18796577.949406214</v>
      </c>
      <c r="H20" s="86">
        <v>18960359.145115454</v>
      </c>
      <c r="I20" s="86">
        <v>19400250.171103269</v>
      </c>
      <c r="J20" s="86">
        <v>19571994.8349884</v>
      </c>
      <c r="K20" s="86">
        <v>21300313.397390317</v>
      </c>
      <c r="L20" s="86">
        <v>22751564.954714127</v>
      </c>
      <c r="M20" s="86">
        <v>26044000</v>
      </c>
      <c r="N20" s="86">
        <v>32109000</v>
      </c>
    </row>
    <row r="21" spans="1:14" ht="13.5" customHeight="1" x14ac:dyDescent="0.3">
      <c r="A21" s="1" t="s">
        <v>189</v>
      </c>
      <c r="C21" s="86">
        <v>20080326.348158985</v>
      </c>
      <c r="D21" s="86">
        <v>19886239.616152544</v>
      </c>
      <c r="E21" s="86">
        <v>19454581.563909259</v>
      </c>
      <c r="F21" s="86">
        <v>19590421.207247708</v>
      </c>
      <c r="G21" s="86">
        <v>19787209.343243964</v>
      </c>
      <c r="H21" s="86">
        <v>19941231.544626061</v>
      </c>
      <c r="I21" s="86">
        <v>21315235.514748149</v>
      </c>
      <c r="J21" s="86">
        <v>22527735.111206867</v>
      </c>
      <c r="K21" s="86">
        <v>24738248.466119792</v>
      </c>
      <c r="L21" s="86">
        <v>26790095.901474439</v>
      </c>
      <c r="M21" s="86">
        <v>31091000</v>
      </c>
      <c r="N21" s="86">
        <v>38709000</v>
      </c>
    </row>
    <row r="22" spans="1:14" ht="13.5" customHeight="1" x14ac:dyDescent="0.3">
      <c r="A22" s="14" t="s">
        <v>95</v>
      </c>
      <c r="B22" s="14"/>
      <c r="C22" s="87">
        <f>SUM(C16:C21)</f>
        <v>139581600.03030598</v>
      </c>
      <c r="D22" s="87">
        <f t="shared" ref="D22:N22" si="2">SUM(D16:D21)</f>
        <v>139769415.47228077</v>
      </c>
      <c r="E22" s="87">
        <f t="shared" si="2"/>
        <v>143444495.54444322</v>
      </c>
      <c r="F22" s="87">
        <f t="shared" si="2"/>
        <v>145705980.96138334</v>
      </c>
      <c r="G22" s="87">
        <f t="shared" si="2"/>
        <v>148194874.68121862</v>
      </c>
      <c r="H22" s="87">
        <f t="shared" si="2"/>
        <v>151186507.30695942</v>
      </c>
      <c r="I22" s="87">
        <f t="shared" si="2"/>
        <v>157785019.39583111</v>
      </c>
      <c r="J22" s="87">
        <f t="shared" si="2"/>
        <v>163031300.15802327</v>
      </c>
      <c r="K22" s="87">
        <f t="shared" si="2"/>
        <v>179974012.51970488</v>
      </c>
      <c r="L22" s="87">
        <f t="shared" si="2"/>
        <v>194739403.57143778</v>
      </c>
      <c r="M22" s="87">
        <f t="shared" si="2"/>
        <v>220263472</v>
      </c>
      <c r="N22" s="87">
        <f t="shared" si="2"/>
        <v>277934627</v>
      </c>
    </row>
    <row r="23" spans="1:14" ht="13.5" customHeight="1" x14ac:dyDescent="0.3">
      <c r="A23" s="14" t="s">
        <v>101</v>
      </c>
      <c r="B23" s="14"/>
      <c r="C23" s="87"/>
      <c r="D23" s="30">
        <f>((D22/C22)^(1/10))*100-100</f>
        <v>1.3447461278005335E-2</v>
      </c>
      <c r="E23" s="30">
        <f t="shared" ref="E23:N23" si="3">((E22/D22)^(1/10))*100-100</f>
        <v>0.25987847346019066</v>
      </c>
      <c r="F23" s="30">
        <f t="shared" si="3"/>
        <v>0.15654833367470644</v>
      </c>
      <c r="G23" s="30">
        <f t="shared" si="3"/>
        <v>0.16951718090361112</v>
      </c>
      <c r="H23" s="30">
        <f t="shared" si="3"/>
        <v>0.20006079418874378</v>
      </c>
      <c r="I23" s="30">
        <f t="shared" si="3"/>
        <v>0.42810624186195412</v>
      </c>
      <c r="J23" s="30">
        <f t="shared" si="3"/>
        <v>0.32762289544683654</v>
      </c>
      <c r="K23" s="30">
        <f t="shared" si="3"/>
        <v>0.99360638892625275</v>
      </c>
      <c r="L23" s="30">
        <f t="shared" si="3"/>
        <v>0.79161490550046665</v>
      </c>
      <c r="M23" s="30">
        <f t="shared" si="3"/>
        <v>1.2392372613093272</v>
      </c>
      <c r="N23" s="30">
        <f t="shared" si="3"/>
        <v>2.3528683003527959</v>
      </c>
    </row>
    <row r="24" spans="1:14" ht="13.5" customHeight="1" x14ac:dyDescent="0.3">
      <c r="I24" s="86"/>
      <c r="J24" s="86"/>
    </row>
    <row r="25" spans="1:14" ht="13.5" customHeight="1" x14ac:dyDescent="0.3">
      <c r="I25" s="86"/>
      <c r="J25" s="86"/>
    </row>
    <row r="26" spans="1:14" ht="13.5" customHeight="1" x14ac:dyDescent="0.3">
      <c r="C26" s="86"/>
      <c r="G26" s="86"/>
      <c r="I26" s="86"/>
      <c r="J26" s="86"/>
    </row>
    <row r="27" spans="1:14" ht="13.5" customHeight="1" x14ac:dyDescent="0.3">
      <c r="C27" s="86"/>
      <c r="G27" s="86"/>
      <c r="I27" s="86"/>
      <c r="J27" s="86"/>
    </row>
    <row r="28" spans="1:14" ht="13.5" customHeight="1" x14ac:dyDescent="0.3">
      <c r="C28" s="86"/>
      <c r="G28" s="86"/>
      <c r="I28" s="86"/>
      <c r="J28" s="86"/>
    </row>
    <row r="29" spans="1:14" ht="13.5" customHeight="1" x14ac:dyDescent="0.3">
      <c r="I29" s="86"/>
      <c r="J29" s="86"/>
    </row>
    <row r="41" spans="5:5" ht="13.5" customHeight="1" x14ac:dyDescent="0.3">
      <c r="E41" s="86"/>
    </row>
    <row r="42" spans="5:5" ht="13.5" customHeight="1" x14ac:dyDescent="0.3">
      <c r="E42" s="86"/>
    </row>
    <row r="43" spans="5:5" ht="13.5" customHeight="1" x14ac:dyDescent="0.3">
      <c r="E43" s="86"/>
    </row>
    <row r="44" spans="5:5" ht="13.5" customHeight="1" x14ac:dyDescent="0.3">
      <c r="E44" s="86"/>
    </row>
    <row r="45" spans="5:5" ht="13.5" customHeight="1" x14ac:dyDescent="0.3">
      <c r="E45" s="86"/>
    </row>
    <row r="46" spans="5:5" ht="13.5" customHeight="1" x14ac:dyDescent="0.3">
      <c r="E46" s="8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5"/>
  <sheetViews>
    <sheetView workbookViewId="0">
      <selection activeCell="C4" sqref="C4:C9"/>
    </sheetView>
  </sheetViews>
  <sheetFormatPr defaultRowHeight="13" x14ac:dyDescent="0.3"/>
  <cols>
    <col min="1" max="1" width="27.90625" style="32" customWidth="1"/>
    <col min="2" max="2" width="17.453125" style="28" customWidth="1"/>
    <col min="3" max="3" width="14.08984375" style="28" customWidth="1"/>
    <col min="4" max="4" width="13.6328125" style="28" customWidth="1"/>
    <col min="5" max="5" width="12.453125" style="28" customWidth="1"/>
    <col min="6" max="6" width="11.90625" style="28" customWidth="1"/>
    <col min="7" max="7" width="12.453125" style="28" customWidth="1"/>
    <col min="8" max="8" width="12.54296875" style="28" customWidth="1"/>
    <col min="9" max="9" width="12.36328125" style="28" customWidth="1"/>
    <col min="10" max="12" width="11.90625" style="28" customWidth="1"/>
    <col min="13" max="13" width="12.6328125" style="28" customWidth="1"/>
    <col min="14" max="14" width="12" style="28" customWidth="1"/>
    <col min="15" max="15" width="9.08984375" style="28"/>
    <col min="16" max="16" width="14.36328125" style="31" customWidth="1"/>
    <col min="17" max="17" width="13.90625" style="31" customWidth="1"/>
    <col min="18" max="19" width="10.90625" style="28" customWidth="1"/>
    <col min="20" max="20" width="11.6328125" style="28" customWidth="1"/>
    <col min="21" max="251" width="9.08984375" style="32"/>
    <col min="252" max="252" width="22.54296875" style="32" customWidth="1"/>
    <col min="253" max="253" width="20.36328125" style="32" customWidth="1"/>
    <col min="254" max="254" width="13.54296875" style="32" customWidth="1"/>
    <col min="255" max="255" width="13.6328125" style="32" customWidth="1"/>
    <col min="256" max="256" width="12.453125" style="32" customWidth="1"/>
    <col min="257" max="257" width="11.90625" style="32" customWidth="1"/>
    <col min="258" max="258" width="12.453125" style="32" customWidth="1"/>
    <col min="259" max="259" width="12.54296875" style="32" customWidth="1"/>
    <col min="260" max="260" width="12.36328125" style="32" customWidth="1"/>
    <col min="261" max="263" width="11.90625" style="32" customWidth="1"/>
    <col min="264" max="264" width="12.6328125" style="32" customWidth="1"/>
    <col min="265" max="265" width="12" style="32" customWidth="1"/>
    <col min="266" max="266" width="9.08984375" style="32"/>
    <col min="267" max="267" width="11.90625" style="32" customWidth="1"/>
    <col min="268" max="268" width="13.90625" style="32" customWidth="1"/>
    <col min="269" max="269" width="9.08984375" style="32"/>
    <col min="270" max="270" width="10.453125" style="32" bestFit="1" customWidth="1"/>
    <col min="271" max="271" width="9.08984375" style="32"/>
    <col min="272" max="272" width="9.453125" style="32" bestFit="1" customWidth="1"/>
    <col min="273" max="273" width="9.08984375" style="32"/>
    <col min="274" max="274" width="8.36328125" style="32" customWidth="1"/>
    <col min="275" max="275" width="11.90625" style="32" customWidth="1"/>
    <col min="276" max="276" width="11.6328125" style="32" customWidth="1"/>
    <col min="277" max="507" width="9.08984375" style="32"/>
    <col min="508" max="508" width="22.54296875" style="32" customWidth="1"/>
    <col min="509" max="509" width="20.36328125" style="32" customWidth="1"/>
    <col min="510" max="510" width="13.54296875" style="32" customWidth="1"/>
    <col min="511" max="511" width="13.6328125" style="32" customWidth="1"/>
    <col min="512" max="512" width="12.453125" style="32" customWidth="1"/>
    <col min="513" max="513" width="11.90625" style="32" customWidth="1"/>
    <col min="514" max="514" width="12.453125" style="32" customWidth="1"/>
    <col min="515" max="515" width="12.54296875" style="32" customWidth="1"/>
    <col min="516" max="516" width="12.36328125" style="32" customWidth="1"/>
    <col min="517" max="519" width="11.90625" style="32" customWidth="1"/>
    <col min="520" max="520" width="12.6328125" style="32" customWidth="1"/>
    <col min="521" max="521" width="12" style="32" customWidth="1"/>
    <col min="522" max="522" width="9.08984375" style="32"/>
    <col min="523" max="523" width="11.90625" style="32" customWidth="1"/>
    <col min="524" max="524" width="13.90625" style="32" customWidth="1"/>
    <col min="525" max="525" width="9.08984375" style="32"/>
    <col min="526" max="526" width="10.453125" style="32" bestFit="1" customWidth="1"/>
    <col min="527" max="527" width="9.08984375" style="32"/>
    <col min="528" max="528" width="9.453125" style="32" bestFit="1" customWidth="1"/>
    <col min="529" max="529" width="9.08984375" style="32"/>
    <col min="530" max="530" width="8.36328125" style="32" customWidth="1"/>
    <col min="531" max="531" width="11.90625" style="32" customWidth="1"/>
    <col min="532" max="532" width="11.6328125" style="32" customWidth="1"/>
    <col min="533" max="763" width="9.08984375" style="32"/>
    <col min="764" max="764" width="22.54296875" style="32" customWidth="1"/>
    <col min="765" max="765" width="20.36328125" style="32" customWidth="1"/>
    <col min="766" max="766" width="13.54296875" style="32" customWidth="1"/>
    <col min="767" max="767" width="13.6328125" style="32" customWidth="1"/>
    <col min="768" max="768" width="12.453125" style="32" customWidth="1"/>
    <col min="769" max="769" width="11.90625" style="32" customWidth="1"/>
    <col min="770" max="770" width="12.453125" style="32" customWidth="1"/>
    <col min="771" max="771" width="12.54296875" style="32" customWidth="1"/>
    <col min="772" max="772" width="12.36328125" style="32" customWidth="1"/>
    <col min="773" max="775" width="11.90625" style="32" customWidth="1"/>
    <col min="776" max="776" width="12.6328125" style="32" customWidth="1"/>
    <col min="777" max="777" width="12" style="32" customWidth="1"/>
    <col min="778" max="778" width="9.08984375" style="32"/>
    <col min="779" max="779" width="11.90625" style="32" customWidth="1"/>
    <col min="780" max="780" width="13.90625" style="32" customWidth="1"/>
    <col min="781" max="781" width="9.08984375" style="32"/>
    <col min="782" max="782" width="10.453125" style="32" bestFit="1" customWidth="1"/>
    <col min="783" max="783" width="9.08984375" style="32"/>
    <col min="784" max="784" width="9.453125" style="32" bestFit="1" customWidth="1"/>
    <col min="785" max="785" width="9.08984375" style="32"/>
    <col min="786" max="786" width="8.36328125" style="32" customWidth="1"/>
    <col min="787" max="787" width="11.90625" style="32" customWidth="1"/>
    <col min="788" max="788" width="11.6328125" style="32" customWidth="1"/>
    <col min="789" max="1019" width="9.08984375" style="32"/>
    <col min="1020" max="1020" width="22.54296875" style="32" customWidth="1"/>
    <col min="1021" max="1021" width="20.36328125" style="32" customWidth="1"/>
    <col min="1022" max="1022" width="13.54296875" style="32" customWidth="1"/>
    <col min="1023" max="1023" width="13.6328125" style="32" customWidth="1"/>
    <col min="1024" max="1024" width="12.453125" style="32" customWidth="1"/>
    <col min="1025" max="1025" width="11.90625" style="32" customWidth="1"/>
    <col min="1026" max="1026" width="12.453125" style="32" customWidth="1"/>
    <col min="1027" max="1027" width="12.54296875" style="32" customWidth="1"/>
    <col min="1028" max="1028" width="12.36328125" style="32" customWidth="1"/>
    <col min="1029" max="1031" width="11.90625" style="32" customWidth="1"/>
    <col min="1032" max="1032" width="12.6328125" style="32" customWidth="1"/>
    <col min="1033" max="1033" width="12" style="32" customWidth="1"/>
    <col min="1034" max="1034" width="9.08984375" style="32"/>
    <col min="1035" max="1035" width="11.90625" style="32" customWidth="1"/>
    <col min="1036" max="1036" width="13.90625" style="32" customWidth="1"/>
    <col min="1037" max="1037" width="9.08984375" style="32"/>
    <col min="1038" max="1038" width="10.453125" style="32" bestFit="1" customWidth="1"/>
    <col min="1039" max="1039" width="9.08984375" style="32"/>
    <col min="1040" max="1040" width="9.453125" style="32" bestFit="1" customWidth="1"/>
    <col min="1041" max="1041" width="9.08984375" style="32"/>
    <col min="1042" max="1042" width="8.36328125" style="32" customWidth="1"/>
    <col min="1043" max="1043" width="11.90625" style="32" customWidth="1"/>
    <col min="1044" max="1044" width="11.6328125" style="32" customWidth="1"/>
    <col min="1045" max="1275" width="9.08984375" style="32"/>
    <col min="1276" max="1276" width="22.54296875" style="32" customWidth="1"/>
    <col min="1277" max="1277" width="20.36328125" style="32" customWidth="1"/>
    <col min="1278" max="1278" width="13.54296875" style="32" customWidth="1"/>
    <col min="1279" max="1279" width="13.6328125" style="32" customWidth="1"/>
    <col min="1280" max="1280" width="12.453125" style="32" customWidth="1"/>
    <col min="1281" max="1281" width="11.90625" style="32" customWidth="1"/>
    <col min="1282" max="1282" width="12.453125" style="32" customWidth="1"/>
    <col min="1283" max="1283" width="12.54296875" style="32" customWidth="1"/>
    <col min="1284" max="1284" width="12.36328125" style="32" customWidth="1"/>
    <col min="1285" max="1287" width="11.90625" style="32" customWidth="1"/>
    <col min="1288" max="1288" width="12.6328125" style="32" customWidth="1"/>
    <col min="1289" max="1289" width="12" style="32" customWidth="1"/>
    <col min="1290" max="1290" width="9.08984375" style="32"/>
    <col min="1291" max="1291" width="11.90625" style="32" customWidth="1"/>
    <col min="1292" max="1292" width="13.90625" style="32" customWidth="1"/>
    <col min="1293" max="1293" width="9.08984375" style="32"/>
    <col min="1294" max="1294" width="10.453125" style="32" bestFit="1" customWidth="1"/>
    <col min="1295" max="1295" width="9.08984375" style="32"/>
    <col min="1296" max="1296" width="9.453125" style="32" bestFit="1" customWidth="1"/>
    <col min="1297" max="1297" width="9.08984375" style="32"/>
    <col min="1298" max="1298" width="8.36328125" style="32" customWidth="1"/>
    <col min="1299" max="1299" width="11.90625" style="32" customWidth="1"/>
    <col min="1300" max="1300" width="11.6328125" style="32" customWidth="1"/>
    <col min="1301" max="1531" width="9.08984375" style="32"/>
    <col min="1532" max="1532" width="22.54296875" style="32" customWidth="1"/>
    <col min="1533" max="1533" width="20.36328125" style="32" customWidth="1"/>
    <col min="1534" max="1534" width="13.54296875" style="32" customWidth="1"/>
    <col min="1535" max="1535" width="13.6328125" style="32" customWidth="1"/>
    <col min="1536" max="1536" width="12.453125" style="32" customWidth="1"/>
    <col min="1537" max="1537" width="11.90625" style="32" customWidth="1"/>
    <col min="1538" max="1538" width="12.453125" style="32" customWidth="1"/>
    <col min="1539" max="1539" width="12.54296875" style="32" customWidth="1"/>
    <col min="1540" max="1540" width="12.36328125" style="32" customWidth="1"/>
    <col min="1541" max="1543" width="11.90625" style="32" customWidth="1"/>
    <col min="1544" max="1544" width="12.6328125" style="32" customWidth="1"/>
    <col min="1545" max="1545" width="12" style="32" customWidth="1"/>
    <col min="1546" max="1546" width="9.08984375" style="32"/>
    <col min="1547" max="1547" width="11.90625" style="32" customWidth="1"/>
    <col min="1548" max="1548" width="13.90625" style="32" customWidth="1"/>
    <col min="1549" max="1549" width="9.08984375" style="32"/>
    <col min="1550" max="1550" width="10.453125" style="32" bestFit="1" customWidth="1"/>
    <col min="1551" max="1551" width="9.08984375" style="32"/>
    <col min="1552" max="1552" width="9.453125" style="32" bestFit="1" customWidth="1"/>
    <col min="1553" max="1553" width="9.08984375" style="32"/>
    <col min="1554" max="1554" width="8.36328125" style="32" customWidth="1"/>
    <col min="1555" max="1555" width="11.90625" style="32" customWidth="1"/>
    <col min="1556" max="1556" width="11.6328125" style="32" customWidth="1"/>
    <col min="1557" max="1787" width="9.08984375" style="32"/>
    <col min="1788" max="1788" width="22.54296875" style="32" customWidth="1"/>
    <col min="1789" max="1789" width="20.36328125" style="32" customWidth="1"/>
    <col min="1790" max="1790" width="13.54296875" style="32" customWidth="1"/>
    <col min="1791" max="1791" width="13.6328125" style="32" customWidth="1"/>
    <col min="1792" max="1792" width="12.453125" style="32" customWidth="1"/>
    <col min="1793" max="1793" width="11.90625" style="32" customWidth="1"/>
    <col min="1794" max="1794" width="12.453125" style="32" customWidth="1"/>
    <col min="1795" max="1795" width="12.54296875" style="32" customWidth="1"/>
    <col min="1796" max="1796" width="12.36328125" style="32" customWidth="1"/>
    <col min="1797" max="1799" width="11.90625" style="32" customWidth="1"/>
    <col min="1800" max="1800" width="12.6328125" style="32" customWidth="1"/>
    <col min="1801" max="1801" width="12" style="32" customWidth="1"/>
    <col min="1802" max="1802" width="9.08984375" style="32"/>
    <col min="1803" max="1803" width="11.90625" style="32" customWidth="1"/>
    <col min="1804" max="1804" width="13.90625" style="32" customWidth="1"/>
    <col min="1805" max="1805" width="9.08984375" style="32"/>
    <col min="1806" max="1806" width="10.453125" style="32" bestFit="1" customWidth="1"/>
    <col min="1807" max="1807" width="9.08984375" style="32"/>
    <col min="1808" max="1808" width="9.453125" style="32" bestFit="1" customWidth="1"/>
    <col min="1809" max="1809" width="9.08984375" style="32"/>
    <col min="1810" max="1810" width="8.36328125" style="32" customWidth="1"/>
    <col min="1811" max="1811" width="11.90625" style="32" customWidth="1"/>
    <col min="1812" max="1812" width="11.6328125" style="32" customWidth="1"/>
    <col min="1813" max="2043" width="9.08984375" style="32"/>
    <col min="2044" max="2044" width="22.54296875" style="32" customWidth="1"/>
    <col min="2045" max="2045" width="20.36328125" style="32" customWidth="1"/>
    <col min="2046" max="2046" width="13.54296875" style="32" customWidth="1"/>
    <col min="2047" max="2047" width="13.6328125" style="32" customWidth="1"/>
    <col min="2048" max="2048" width="12.453125" style="32" customWidth="1"/>
    <col min="2049" max="2049" width="11.90625" style="32" customWidth="1"/>
    <col min="2050" max="2050" width="12.453125" style="32" customWidth="1"/>
    <col min="2051" max="2051" width="12.54296875" style="32" customWidth="1"/>
    <col min="2052" max="2052" width="12.36328125" style="32" customWidth="1"/>
    <col min="2053" max="2055" width="11.90625" style="32" customWidth="1"/>
    <col min="2056" max="2056" width="12.6328125" style="32" customWidth="1"/>
    <col min="2057" max="2057" width="12" style="32" customWidth="1"/>
    <col min="2058" max="2058" width="9.08984375" style="32"/>
    <col min="2059" max="2059" width="11.90625" style="32" customWidth="1"/>
    <col min="2060" max="2060" width="13.90625" style="32" customWidth="1"/>
    <col min="2061" max="2061" width="9.08984375" style="32"/>
    <col min="2062" max="2062" width="10.453125" style="32" bestFit="1" customWidth="1"/>
    <col min="2063" max="2063" width="9.08984375" style="32"/>
    <col min="2064" max="2064" width="9.453125" style="32" bestFit="1" customWidth="1"/>
    <col min="2065" max="2065" width="9.08984375" style="32"/>
    <col min="2066" max="2066" width="8.36328125" style="32" customWidth="1"/>
    <col min="2067" max="2067" width="11.90625" style="32" customWidth="1"/>
    <col min="2068" max="2068" width="11.6328125" style="32" customWidth="1"/>
    <col min="2069" max="2299" width="9.08984375" style="32"/>
    <col min="2300" max="2300" width="22.54296875" style="32" customWidth="1"/>
    <col min="2301" max="2301" width="20.36328125" style="32" customWidth="1"/>
    <col min="2302" max="2302" width="13.54296875" style="32" customWidth="1"/>
    <col min="2303" max="2303" width="13.6328125" style="32" customWidth="1"/>
    <col min="2304" max="2304" width="12.453125" style="32" customWidth="1"/>
    <col min="2305" max="2305" width="11.90625" style="32" customWidth="1"/>
    <col min="2306" max="2306" width="12.453125" style="32" customWidth="1"/>
    <col min="2307" max="2307" width="12.54296875" style="32" customWidth="1"/>
    <col min="2308" max="2308" width="12.36328125" style="32" customWidth="1"/>
    <col min="2309" max="2311" width="11.90625" style="32" customWidth="1"/>
    <col min="2312" max="2312" width="12.6328125" style="32" customWidth="1"/>
    <col min="2313" max="2313" width="12" style="32" customWidth="1"/>
    <col min="2314" max="2314" width="9.08984375" style="32"/>
    <col min="2315" max="2315" width="11.90625" style="32" customWidth="1"/>
    <col min="2316" max="2316" width="13.90625" style="32" customWidth="1"/>
    <col min="2317" max="2317" width="9.08984375" style="32"/>
    <col min="2318" max="2318" width="10.453125" style="32" bestFit="1" customWidth="1"/>
    <col min="2319" max="2319" width="9.08984375" style="32"/>
    <col min="2320" max="2320" width="9.453125" style="32" bestFit="1" customWidth="1"/>
    <col min="2321" max="2321" width="9.08984375" style="32"/>
    <col min="2322" max="2322" width="8.36328125" style="32" customWidth="1"/>
    <col min="2323" max="2323" width="11.90625" style="32" customWidth="1"/>
    <col min="2324" max="2324" width="11.6328125" style="32" customWidth="1"/>
    <col min="2325" max="2555" width="9.08984375" style="32"/>
    <col min="2556" max="2556" width="22.54296875" style="32" customWidth="1"/>
    <col min="2557" max="2557" width="20.36328125" style="32" customWidth="1"/>
    <col min="2558" max="2558" width="13.54296875" style="32" customWidth="1"/>
    <col min="2559" max="2559" width="13.6328125" style="32" customWidth="1"/>
    <col min="2560" max="2560" width="12.453125" style="32" customWidth="1"/>
    <col min="2561" max="2561" width="11.90625" style="32" customWidth="1"/>
    <col min="2562" max="2562" width="12.453125" style="32" customWidth="1"/>
    <col min="2563" max="2563" width="12.54296875" style="32" customWidth="1"/>
    <col min="2564" max="2564" width="12.36328125" style="32" customWidth="1"/>
    <col min="2565" max="2567" width="11.90625" style="32" customWidth="1"/>
    <col min="2568" max="2568" width="12.6328125" style="32" customWidth="1"/>
    <col min="2569" max="2569" width="12" style="32" customWidth="1"/>
    <col min="2570" max="2570" width="9.08984375" style="32"/>
    <col min="2571" max="2571" width="11.90625" style="32" customWidth="1"/>
    <col min="2572" max="2572" width="13.90625" style="32" customWidth="1"/>
    <col min="2573" max="2573" width="9.08984375" style="32"/>
    <col min="2574" max="2574" width="10.453125" style="32" bestFit="1" customWidth="1"/>
    <col min="2575" max="2575" width="9.08984375" style="32"/>
    <col min="2576" max="2576" width="9.453125" style="32" bestFit="1" customWidth="1"/>
    <col min="2577" max="2577" width="9.08984375" style="32"/>
    <col min="2578" max="2578" width="8.36328125" style="32" customWidth="1"/>
    <col min="2579" max="2579" width="11.90625" style="32" customWidth="1"/>
    <col min="2580" max="2580" width="11.6328125" style="32" customWidth="1"/>
    <col min="2581" max="2811" width="9.08984375" style="32"/>
    <col min="2812" max="2812" width="22.54296875" style="32" customWidth="1"/>
    <col min="2813" max="2813" width="20.36328125" style="32" customWidth="1"/>
    <col min="2814" max="2814" width="13.54296875" style="32" customWidth="1"/>
    <col min="2815" max="2815" width="13.6328125" style="32" customWidth="1"/>
    <col min="2816" max="2816" width="12.453125" style="32" customWidth="1"/>
    <col min="2817" max="2817" width="11.90625" style="32" customWidth="1"/>
    <col min="2818" max="2818" width="12.453125" style="32" customWidth="1"/>
    <col min="2819" max="2819" width="12.54296875" style="32" customWidth="1"/>
    <col min="2820" max="2820" width="12.36328125" style="32" customWidth="1"/>
    <col min="2821" max="2823" width="11.90625" style="32" customWidth="1"/>
    <col min="2824" max="2824" width="12.6328125" style="32" customWidth="1"/>
    <col min="2825" max="2825" width="12" style="32" customWidth="1"/>
    <col min="2826" max="2826" width="9.08984375" style="32"/>
    <col min="2827" max="2827" width="11.90625" style="32" customWidth="1"/>
    <col min="2828" max="2828" width="13.90625" style="32" customWidth="1"/>
    <col min="2829" max="2829" width="9.08984375" style="32"/>
    <col min="2830" max="2830" width="10.453125" style="32" bestFit="1" customWidth="1"/>
    <col min="2831" max="2831" width="9.08984375" style="32"/>
    <col min="2832" max="2832" width="9.453125" style="32" bestFit="1" customWidth="1"/>
    <col min="2833" max="2833" width="9.08984375" style="32"/>
    <col min="2834" max="2834" width="8.36328125" style="32" customWidth="1"/>
    <col min="2835" max="2835" width="11.90625" style="32" customWidth="1"/>
    <col min="2836" max="2836" width="11.6328125" style="32" customWidth="1"/>
    <col min="2837" max="3067" width="9.08984375" style="32"/>
    <col min="3068" max="3068" width="22.54296875" style="32" customWidth="1"/>
    <col min="3069" max="3069" width="20.36328125" style="32" customWidth="1"/>
    <col min="3070" max="3070" width="13.54296875" style="32" customWidth="1"/>
    <col min="3071" max="3071" width="13.6328125" style="32" customWidth="1"/>
    <col min="3072" max="3072" width="12.453125" style="32" customWidth="1"/>
    <col min="3073" max="3073" width="11.90625" style="32" customWidth="1"/>
    <col min="3074" max="3074" width="12.453125" style="32" customWidth="1"/>
    <col min="3075" max="3075" width="12.54296875" style="32" customWidth="1"/>
    <col min="3076" max="3076" width="12.36328125" style="32" customWidth="1"/>
    <col min="3077" max="3079" width="11.90625" style="32" customWidth="1"/>
    <col min="3080" max="3080" width="12.6328125" style="32" customWidth="1"/>
    <col min="3081" max="3081" width="12" style="32" customWidth="1"/>
    <col min="3082" max="3082" width="9.08984375" style="32"/>
    <col min="3083" max="3083" width="11.90625" style="32" customWidth="1"/>
    <col min="3084" max="3084" width="13.90625" style="32" customWidth="1"/>
    <col min="3085" max="3085" width="9.08984375" style="32"/>
    <col min="3086" max="3086" width="10.453125" style="32" bestFit="1" customWidth="1"/>
    <col min="3087" max="3087" width="9.08984375" style="32"/>
    <col min="3088" max="3088" width="9.453125" style="32" bestFit="1" customWidth="1"/>
    <col min="3089" max="3089" width="9.08984375" style="32"/>
    <col min="3090" max="3090" width="8.36328125" style="32" customWidth="1"/>
    <col min="3091" max="3091" width="11.90625" style="32" customWidth="1"/>
    <col min="3092" max="3092" width="11.6328125" style="32" customWidth="1"/>
    <col min="3093" max="3323" width="9.08984375" style="32"/>
    <col min="3324" max="3324" width="22.54296875" style="32" customWidth="1"/>
    <col min="3325" max="3325" width="20.36328125" style="32" customWidth="1"/>
    <col min="3326" max="3326" width="13.54296875" style="32" customWidth="1"/>
    <col min="3327" max="3327" width="13.6328125" style="32" customWidth="1"/>
    <col min="3328" max="3328" width="12.453125" style="32" customWidth="1"/>
    <col min="3329" max="3329" width="11.90625" style="32" customWidth="1"/>
    <col min="3330" max="3330" width="12.453125" style="32" customWidth="1"/>
    <col min="3331" max="3331" width="12.54296875" style="32" customWidth="1"/>
    <col min="3332" max="3332" width="12.36328125" style="32" customWidth="1"/>
    <col min="3333" max="3335" width="11.90625" style="32" customWidth="1"/>
    <col min="3336" max="3336" width="12.6328125" style="32" customWidth="1"/>
    <col min="3337" max="3337" width="12" style="32" customWidth="1"/>
    <col min="3338" max="3338" width="9.08984375" style="32"/>
    <col min="3339" max="3339" width="11.90625" style="32" customWidth="1"/>
    <col min="3340" max="3340" width="13.90625" style="32" customWidth="1"/>
    <col min="3341" max="3341" width="9.08984375" style="32"/>
    <col min="3342" max="3342" width="10.453125" style="32" bestFit="1" customWidth="1"/>
    <col min="3343" max="3343" width="9.08984375" style="32"/>
    <col min="3344" max="3344" width="9.453125" style="32" bestFit="1" customWidth="1"/>
    <col min="3345" max="3345" width="9.08984375" style="32"/>
    <col min="3346" max="3346" width="8.36328125" style="32" customWidth="1"/>
    <col min="3347" max="3347" width="11.90625" style="32" customWidth="1"/>
    <col min="3348" max="3348" width="11.6328125" style="32" customWidth="1"/>
    <col min="3349" max="3579" width="9.08984375" style="32"/>
    <col min="3580" max="3580" width="22.54296875" style="32" customWidth="1"/>
    <col min="3581" max="3581" width="20.36328125" style="32" customWidth="1"/>
    <col min="3582" max="3582" width="13.54296875" style="32" customWidth="1"/>
    <col min="3583" max="3583" width="13.6328125" style="32" customWidth="1"/>
    <col min="3584" max="3584" width="12.453125" style="32" customWidth="1"/>
    <col min="3585" max="3585" width="11.90625" style="32" customWidth="1"/>
    <col min="3586" max="3586" width="12.453125" style="32" customWidth="1"/>
    <col min="3587" max="3587" width="12.54296875" style="32" customWidth="1"/>
    <col min="3588" max="3588" width="12.36328125" style="32" customWidth="1"/>
    <col min="3589" max="3591" width="11.90625" style="32" customWidth="1"/>
    <col min="3592" max="3592" width="12.6328125" style="32" customWidth="1"/>
    <col min="3593" max="3593" width="12" style="32" customWidth="1"/>
    <col min="3594" max="3594" width="9.08984375" style="32"/>
    <col min="3595" max="3595" width="11.90625" style="32" customWidth="1"/>
    <col min="3596" max="3596" width="13.90625" style="32" customWidth="1"/>
    <col min="3597" max="3597" width="9.08984375" style="32"/>
    <col min="3598" max="3598" width="10.453125" style="32" bestFit="1" customWidth="1"/>
    <col min="3599" max="3599" width="9.08984375" style="32"/>
    <col min="3600" max="3600" width="9.453125" style="32" bestFit="1" customWidth="1"/>
    <col min="3601" max="3601" width="9.08984375" style="32"/>
    <col min="3602" max="3602" width="8.36328125" style="32" customWidth="1"/>
    <col min="3603" max="3603" width="11.90625" style="32" customWidth="1"/>
    <col min="3604" max="3604" width="11.6328125" style="32" customWidth="1"/>
    <col min="3605" max="3835" width="9.08984375" style="32"/>
    <col min="3836" max="3836" width="22.54296875" style="32" customWidth="1"/>
    <col min="3837" max="3837" width="20.36328125" style="32" customWidth="1"/>
    <col min="3838" max="3838" width="13.54296875" style="32" customWidth="1"/>
    <col min="3839" max="3839" width="13.6328125" style="32" customWidth="1"/>
    <col min="3840" max="3840" width="12.453125" style="32" customWidth="1"/>
    <col min="3841" max="3841" width="11.90625" style="32" customWidth="1"/>
    <col min="3842" max="3842" width="12.453125" style="32" customWidth="1"/>
    <col min="3843" max="3843" width="12.54296875" style="32" customWidth="1"/>
    <col min="3844" max="3844" width="12.36328125" style="32" customWidth="1"/>
    <col min="3845" max="3847" width="11.90625" style="32" customWidth="1"/>
    <col min="3848" max="3848" width="12.6328125" style="32" customWidth="1"/>
    <col min="3849" max="3849" width="12" style="32" customWidth="1"/>
    <col min="3850" max="3850" width="9.08984375" style="32"/>
    <col min="3851" max="3851" width="11.90625" style="32" customWidth="1"/>
    <col min="3852" max="3852" width="13.90625" style="32" customWidth="1"/>
    <col min="3853" max="3853" width="9.08984375" style="32"/>
    <col min="3854" max="3854" width="10.453125" style="32" bestFit="1" customWidth="1"/>
    <col min="3855" max="3855" width="9.08984375" style="32"/>
    <col min="3856" max="3856" width="9.453125" style="32" bestFit="1" customWidth="1"/>
    <col min="3857" max="3857" width="9.08984375" style="32"/>
    <col min="3858" max="3858" width="8.36328125" style="32" customWidth="1"/>
    <col min="3859" max="3859" width="11.90625" style="32" customWidth="1"/>
    <col min="3860" max="3860" width="11.6328125" style="32" customWidth="1"/>
    <col min="3861" max="4091" width="9.08984375" style="32"/>
    <col min="4092" max="4092" width="22.54296875" style="32" customWidth="1"/>
    <col min="4093" max="4093" width="20.36328125" style="32" customWidth="1"/>
    <col min="4094" max="4094" width="13.54296875" style="32" customWidth="1"/>
    <col min="4095" max="4095" width="13.6328125" style="32" customWidth="1"/>
    <col min="4096" max="4096" width="12.453125" style="32" customWidth="1"/>
    <col min="4097" max="4097" width="11.90625" style="32" customWidth="1"/>
    <col min="4098" max="4098" width="12.453125" style="32" customWidth="1"/>
    <col min="4099" max="4099" width="12.54296875" style="32" customWidth="1"/>
    <col min="4100" max="4100" width="12.36328125" style="32" customWidth="1"/>
    <col min="4101" max="4103" width="11.90625" style="32" customWidth="1"/>
    <col min="4104" max="4104" width="12.6328125" style="32" customWidth="1"/>
    <col min="4105" max="4105" width="12" style="32" customWidth="1"/>
    <col min="4106" max="4106" width="9.08984375" style="32"/>
    <col min="4107" max="4107" width="11.90625" style="32" customWidth="1"/>
    <col min="4108" max="4108" width="13.90625" style="32" customWidth="1"/>
    <col min="4109" max="4109" width="9.08984375" style="32"/>
    <col min="4110" max="4110" width="10.453125" style="32" bestFit="1" customWidth="1"/>
    <col min="4111" max="4111" width="9.08984375" style="32"/>
    <col min="4112" max="4112" width="9.453125" style="32" bestFit="1" customWidth="1"/>
    <col min="4113" max="4113" width="9.08984375" style="32"/>
    <col min="4114" max="4114" width="8.36328125" style="32" customWidth="1"/>
    <col min="4115" max="4115" width="11.90625" style="32" customWidth="1"/>
    <col min="4116" max="4116" width="11.6328125" style="32" customWidth="1"/>
    <col min="4117" max="4347" width="9.08984375" style="32"/>
    <col min="4348" max="4348" width="22.54296875" style="32" customWidth="1"/>
    <col min="4349" max="4349" width="20.36328125" style="32" customWidth="1"/>
    <col min="4350" max="4350" width="13.54296875" style="32" customWidth="1"/>
    <col min="4351" max="4351" width="13.6328125" style="32" customWidth="1"/>
    <col min="4352" max="4352" width="12.453125" style="32" customWidth="1"/>
    <col min="4353" max="4353" width="11.90625" style="32" customWidth="1"/>
    <col min="4354" max="4354" width="12.453125" style="32" customWidth="1"/>
    <col min="4355" max="4355" width="12.54296875" style="32" customWidth="1"/>
    <col min="4356" max="4356" width="12.36328125" style="32" customWidth="1"/>
    <col min="4357" max="4359" width="11.90625" style="32" customWidth="1"/>
    <col min="4360" max="4360" width="12.6328125" style="32" customWidth="1"/>
    <col min="4361" max="4361" width="12" style="32" customWidth="1"/>
    <col min="4362" max="4362" width="9.08984375" style="32"/>
    <col min="4363" max="4363" width="11.90625" style="32" customWidth="1"/>
    <col min="4364" max="4364" width="13.90625" style="32" customWidth="1"/>
    <col min="4365" max="4365" width="9.08984375" style="32"/>
    <col min="4366" max="4366" width="10.453125" style="32" bestFit="1" customWidth="1"/>
    <col min="4367" max="4367" width="9.08984375" style="32"/>
    <col min="4368" max="4368" width="9.453125" style="32" bestFit="1" customWidth="1"/>
    <col min="4369" max="4369" width="9.08984375" style="32"/>
    <col min="4370" max="4370" width="8.36328125" style="32" customWidth="1"/>
    <col min="4371" max="4371" width="11.90625" style="32" customWidth="1"/>
    <col min="4372" max="4372" width="11.6328125" style="32" customWidth="1"/>
    <col min="4373" max="4603" width="9.08984375" style="32"/>
    <col min="4604" max="4604" width="22.54296875" style="32" customWidth="1"/>
    <col min="4605" max="4605" width="20.36328125" style="32" customWidth="1"/>
    <col min="4606" max="4606" width="13.54296875" style="32" customWidth="1"/>
    <col min="4607" max="4607" width="13.6328125" style="32" customWidth="1"/>
    <col min="4608" max="4608" width="12.453125" style="32" customWidth="1"/>
    <col min="4609" max="4609" width="11.90625" style="32" customWidth="1"/>
    <col min="4610" max="4610" width="12.453125" style="32" customWidth="1"/>
    <col min="4611" max="4611" width="12.54296875" style="32" customWidth="1"/>
    <col min="4612" max="4612" width="12.36328125" style="32" customWidth="1"/>
    <col min="4613" max="4615" width="11.90625" style="32" customWidth="1"/>
    <col min="4616" max="4616" width="12.6328125" style="32" customWidth="1"/>
    <col min="4617" max="4617" width="12" style="32" customWidth="1"/>
    <col min="4618" max="4618" width="9.08984375" style="32"/>
    <col min="4619" max="4619" width="11.90625" style="32" customWidth="1"/>
    <col min="4620" max="4620" width="13.90625" style="32" customWidth="1"/>
    <col min="4621" max="4621" width="9.08984375" style="32"/>
    <col min="4622" max="4622" width="10.453125" style="32" bestFit="1" customWidth="1"/>
    <col min="4623" max="4623" width="9.08984375" style="32"/>
    <col min="4624" max="4624" width="9.453125" style="32" bestFit="1" customWidth="1"/>
    <col min="4625" max="4625" width="9.08984375" style="32"/>
    <col min="4626" max="4626" width="8.36328125" style="32" customWidth="1"/>
    <col min="4627" max="4627" width="11.90625" style="32" customWidth="1"/>
    <col min="4628" max="4628" width="11.6328125" style="32" customWidth="1"/>
    <col min="4629" max="4859" width="9.08984375" style="32"/>
    <col min="4860" max="4860" width="22.54296875" style="32" customWidth="1"/>
    <col min="4861" max="4861" width="20.36328125" style="32" customWidth="1"/>
    <col min="4862" max="4862" width="13.54296875" style="32" customWidth="1"/>
    <col min="4863" max="4863" width="13.6328125" style="32" customWidth="1"/>
    <col min="4864" max="4864" width="12.453125" style="32" customWidth="1"/>
    <col min="4865" max="4865" width="11.90625" style="32" customWidth="1"/>
    <col min="4866" max="4866" width="12.453125" style="32" customWidth="1"/>
    <col min="4867" max="4867" width="12.54296875" style="32" customWidth="1"/>
    <col min="4868" max="4868" width="12.36328125" style="32" customWidth="1"/>
    <col min="4869" max="4871" width="11.90625" style="32" customWidth="1"/>
    <col min="4872" max="4872" width="12.6328125" style="32" customWidth="1"/>
    <col min="4873" max="4873" width="12" style="32" customWidth="1"/>
    <col min="4874" max="4874" width="9.08984375" style="32"/>
    <col min="4875" max="4875" width="11.90625" style="32" customWidth="1"/>
    <col min="4876" max="4876" width="13.90625" style="32" customWidth="1"/>
    <col min="4877" max="4877" width="9.08984375" style="32"/>
    <col min="4878" max="4878" width="10.453125" style="32" bestFit="1" customWidth="1"/>
    <col min="4879" max="4879" width="9.08984375" style="32"/>
    <col min="4880" max="4880" width="9.453125" style="32" bestFit="1" customWidth="1"/>
    <col min="4881" max="4881" width="9.08984375" style="32"/>
    <col min="4882" max="4882" width="8.36328125" style="32" customWidth="1"/>
    <col min="4883" max="4883" width="11.90625" style="32" customWidth="1"/>
    <col min="4884" max="4884" width="11.6328125" style="32" customWidth="1"/>
    <col min="4885" max="5115" width="9.08984375" style="32"/>
    <col min="5116" max="5116" width="22.54296875" style="32" customWidth="1"/>
    <col min="5117" max="5117" width="20.36328125" style="32" customWidth="1"/>
    <col min="5118" max="5118" width="13.54296875" style="32" customWidth="1"/>
    <col min="5119" max="5119" width="13.6328125" style="32" customWidth="1"/>
    <col min="5120" max="5120" width="12.453125" style="32" customWidth="1"/>
    <col min="5121" max="5121" width="11.90625" style="32" customWidth="1"/>
    <col min="5122" max="5122" width="12.453125" style="32" customWidth="1"/>
    <col min="5123" max="5123" width="12.54296875" style="32" customWidth="1"/>
    <col min="5124" max="5124" width="12.36328125" style="32" customWidth="1"/>
    <col min="5125" max="5127" width="11.90625" style="32" customWidth="1"/>
    <col min="5128" max="5128" width="12.6328125" style="32" customWidth="1"/>
    <col min="5129" max="5129" width="12" style="32" customWidth="1"/>
    <col min="5130" max="5130" width="9.08984375" style="32"/>
    <col min="5131" max="5131" width="11.90625" style="32" customWidth="1"/>
    <col min="5132" max="5132" width="13.90625" style="32" customWidth="1"/>
    <col min="5133" max="5133" width="9.08984375" style="32"/>
    <col min="5134" max="5134" width="10.453125" style="32" bestFit="1" customWidth="1"/>
    <col min="5135" max="5135" width="9.08984375" style="32"/>
    <col min="5136" max="5136" width="9.453125" style="32" bestFit="1" customWidth="1"/>
    <col min="5137" max="5137" width="9.08984375" style="32"/>
    <col min="5138" max="5138" width="8.36328125" style="32" customWidth="1"/>
    <col min="5139" max="5139" width="11.90625" style="32" customWidth="1"/>
    <col min="5140" max="5140" width="11.6328125" style="32" customWidth="1"/>
    <col min="5141" max="5371" width="9.08984375" style="32"/>
    <col min="5372" max="5372" width="22.54296875" style="32" customWidth="1"/>
    <col min="5373" max="5373" width="20.36328125" style="32" customWidth="1"/>
    <col min="5374" max="5374" width="13.54296875" style="32" customWidth="1"/>
    <col min="5375" max="5375" width="13.6328125" style="32" customWidth="1"/>
    <col min="5376" max="5376" width="12.453125" style="32" customWidth="1"/>
    <col min="5377" max="5377" width="11.90625" style="32" customWidth="1"/>
    <col min="5378" max="5378" width="12.453125" style="32" customWidth="1"/>
    <col min="5379" max="5379" width="12.54296875" style="32" customWidth="1"/>
    <col min="5380" max="5380" width="12.36328125" style="32" customWidth="1"/>
    <col min="5381" max="5383" width="11.90625" style="32" customWidth="1"/>
    <col min="5384" max="5384" width="12.6328125" style="32" customWidth="1"/>
    <col min="5385" max="5385" width="12" style="32" customWidth="1"/>
    <col min="5386" max="5386" width="9.08984375" style="32"/>
    <col min="5387" max="5387" width="11.90625" style="32" customWidth="1"/>
    <col min="5388" max="5388" width="13.90625" style="32" customWidth="1"/>
    <col min="5389" max="5389" width="9.08984375" style="32"/>
    <col min="5390" max="5390" width="10.453125" style="32" bestFit="1" customWidth="1"/>
    <col min="5391" max="5391" width="9.08984375" style="32"/>
    <col min="5392" max="5392" width="9.453125" style="32" bestFit="1" customWidth="1"/>
    <col min="5393" max="5393" width="9.08984375" style="32"/>
    <col min="5394" max="5394" width="8.36328125" style="32" customWidth="1"/>
    <col min="5395" max="5395" width="11.90625" style="32" customWidth="1"/>
    <col min="5396" max="5396" width="11.6328125" style="32" customWidth="1"/>
    <col min="5397" max="5627" width="9.08984375" style="32"/>
    <col min="5628" max="5628" width="22.54296875" style="32" customWidth="1"/>
    <col min="5629" max="5629" width="20.36328125" style="32" customWidth="1"/>
    <col min="5630" max="5630" width="13.54296875" style="32" customWidth="1"/>
    <col min="5631" max="5631" width="13.6328125" style="32" customWidth="1"/>
    <col min="5632" max="5632" width="12.453125" style="32" customWidth="1"/>
    <col min="5633" max="5633" width="11.90625" style="32" customWidth="1"/>
    <col min="5634" max="5634" width="12.453125" style="32" customWidth="1"/>
    <col min="5635" max="5635" width="12.54296875" style="32" customWidth="1"/>
    <col min="5636" max="5636" width="12.36328125" style="32" customWidth="1"/>
    <col min="5637" max="5639" width="11.90625" style="32" customWidth="1"/>
    <col min="5640" max="5640" width="12.6328125" style="32" customWidth="1"/>
    <col min="5641" max="5641" width="12" style="32" customWidth="1"/>
    <col min="5642" max="5642" width="9.08984375" style="32"/>
    <col min="5643" max="5643" width="11.90625" style="32" customWidth="1"/>
    <col min="5644" max="5644" width="13.90625" style="32" customWidth="1"/>
    <col min="5645" max="5645" width="9.08984375" style="32"/>
    <col min="5646" max="5646" width="10.453125" style="32" bestFit="1" customWidth="1"/>
    <col min="5647" max="5647" width="9.08984375" style="32"/>
    <col min="5648" max="5648" width="9.453125" style="32" bestFit="1" customWidth="1"/>
    <col min="5649" max="5649" width="9.08984375" style="32"/>
    <col min="5650" max="5650" width="8.36328125" style="32" customWidth="1"/>
    <col min="5651" max="5651" width="11.90625" style="32" customWidth="1"/>
    <col min="5652" max="5652" width="11.6328125" style="32" customWidth="1"/>
    <col min="5653" max="5883" width="9.08984375" style="32"/>
    <col min="5884" max="5884" width="22.54296875" style="32" customWidth="1"/>
    <col min="5885" max="5885" width="20.36328125" style="32" customWidth="1"/>
    <col min="5886" max="5886" width="13.54296875" style="32" customWidth="1"/>
    <col min="5887" max="5887" width="13.6328125" style="32" customWidth="1"/>
    <col min="5888" max="5888" width="12.453125" style="32" customWidth="1"/>
    <col min="5889" max="5889" width="11.90625" style="32" customWidth="1"/>
    <col min="5890" max="5890" width="12.453125" style="32" customWidth="1"/>
    <col min="5891" max="5891" width="12.54296875" style="32" customWidth="1"/>
    <col min="5892" max="5892" width="12.36328125" style="32" customWidth="1"/>
    <col min="5893" max="5895" width="11.90625" style="32" customWidth="1"/>
    <col min="5896" max="5896" width="12.6328125" style="32" customWidth="1"/>
    <col min="5897" max="5897" width="12" style="32" customWidth="1"/>
    <col min="5898" max="5898" width="9.08984375" style="32"/>
    <col min="5899" max="5899" width="11.90625" style="32" customWidth="1"/>
    <col min="5900" max="5900" width="13.90625" style="32" customWidth="1"/>
    <col min="5901" max="5901" width="9.08984375" style="32"/>
    <col min="5902" max="5902" width="10.453125" style="32" bestFit="1" customWidth="1"/>
    <col min="5903" max="5903" width="9.08984375" style="32"/>
    <col min="5904" max="5904" width="9.453125" style="32" bestFit="1" customWidth="1"/>
    <col min="5905" max="5905" width="9.08984375" style="32"/>
    <col min="5906" max="5906" width="8.36328125" style="32" customWidth="1"/>
    <col min="5907" max="5907" width="11.90625" style="32" customWidth="1"/>
    <col min="5908" max="5908" width="11.6328125" style="32" customWidth="1"/>
    <col min="5909" max="6139" width="9.08984375" style="32"/>
    <col min="6140" max="6140" width="22.54296875" style="32" customWidth="1"/>
    <col min="6141" max="6141" width="20.36328125" style="32" customWidth="1"/>
    <col min="6142" max="6142" width="13.54296875" style="32" customWidth="1"/>
    <col min="6143" max="6143" width="13.6328125" style="32" customWidth="1"/>
    <col min="6144" max="6144" width="12.453125" style="32" customWidth="1"/>
    <col min="6145" max="6145" width="11.90625" style="32" customWidth="1"/>
    <col min="6146" max="6146" width="12.453125" style="32" customWidth="1"/>
    <col min="6147" max="6147" width="12.54296875" style="32" customWidth="1"/>
    <col min="6148" max="6148" width="12.36328125" style="32" customWidth="1"/>
    <col min="6149" max="6151" width="11.90625" style="32" customWidth="1"/>
    <col min="6152" max="6152" width="12.6328125" style="32" customWidth="1"/>
    <col min="6153" max="6153" width="12" style="32" customWidth="1"/>
    <col min="6154" max="6154" width="9.08984375" style="32"/>
    <col min="6155" max="6155" width="11.90625" style="32" customWidth="1"/>
    <col min="6156" max="6156" width="13.90625" style="32" customWidth="1"/>
    <col min="6157" max="6157" width="9.08984375" style="32"/>
    <col min="6158" max="6158" width="10.453125" style="32" bestFit="1" customWidth="1"/>
    <col min="6159" max="6159" width="9.08984375" style="32"/>
    <col min="6160" max="6160" width="9.453125" style="32" bestFit="1" customWidth="1"/>
    <col min="6161" max="6161" width="9.08984375" style="32"/>
    <col min="6162" max="6162" width="8.36328125" style="32" customWidth="1"/>
    <col min="6163" max="6163" width="11.90625" style="32" customWidth="1"/>
    <col min="6164" max="6164" width="11.6328125" style="32" customWidth="1"/>
    <col min="6165" max="6395" width="9.08984375" style="32"/>
    <col min="6396" max="6396" width="22.54296875" style="32" customWidth="1"/>
    <col min="6397" max="6397" width="20.36328125" style="32" customWidth="1"/>
    <col min="6398" max="6398" width="13.54296875" style="32" customWidth="1"/>
    <col min="6399" max="6399" width="13.6328125" style="32" customWidth="1"/>
    <col min="6400" max="6400" width="12.453125" style="32" customWidth="1"/>
    <col min="6401" max="6401" width="11.90625" style="32" customWidth="1"/>
    <col min="6402" max="6402" width="12.453125" style="32" customWidth="1"/>
    <col min="6403" max="6403" width="12.54296875" style="32" customWidth="1"/>
    <col min="6404" max="6404" width="12.36328125" style="32" customWidth="1"/>
    <col min="6405" max="6407" width="11.90625" style="32" customWidth="1"/>
    <col min="6408" max="6408" width="12.6328125" style="32" customWidth="1"/>
    <col min="6409" max="6409" width="12" style="32" customWidth="1"/>
    <col min="6410" max="6410" width="9.08984375" style="32"/>
    <col min="6411" max="6411" width="11.90625" style="32" customWidth="1"/>
    <col min="6412" max="6412" width="13.90625" style="32" customWidth="1"/>
    <col min="6413" max="6413" width="9.08984375" style="32"/>
    <col min="6414" max="6414" width="10.453125" style="32" bestFit="1" customWidth="1"/>
    <col min="6415" max="6415" width="9.08984375" style="32"/>
    <col min="6416" max="6416" width="9.453125" style="32" bestFit="1" customWidth="1"/>
    <col min="6417" max="6417" width="9.08984375" style="32"/>
    <col min="6418" max="6418" width="8.36328125" style="32" customWidth="1"/>
    <col min="6419" max="6419" width="11.90625" style="32" customWidth="1"/>
    <col min="6420" max="6420" width="11.6328125" style="32" customWidth="1"/>
    <col min="6421" max="6651" width="9.08984375" style="32"/>
    <col min="6652" max="6652" width="22.54296875" style="32" customWidth="1"/>
    <col min="6653" max="6653" width="20.36328125" style="32" customWidth="1"/>
    <col min="6654" max="6654" width="13.54296875" style="32" customWidth="1"/>
    <col min="6655" max="6655" width="13.6328125" style="32" customWidth="1"/>
    <col min="6656" max="6656" width="12.453125" style="32" customWidth="1"/>
    <col min="6657" max="6657" width="11.90625" style="32" customWidth="1"/>
    <col min="6658" max="6658" width="12.453125" style="32" customWidth="1"/>
    <col min="6659" max="6659" width="12.54296875" style="32" customWidth="1"/>
    <col min="6660" max="6660" width="12.36328125" style="32" customWidth="1"/>
    <col min="6661" max="6663" width="11.90625" style="32" customWidth="1"/>
    <col min="6664" max="6664" width="12.6328125" style="32" customWidth="1"/>
    <col min="6665" max="6665" width="12" style="32" customWidth="1"/>
    <col min="6666" max="6666" width="9.08984375" style="32"/>
    <col min="6667" max="6667" width="11.90625" style="32" customWidth="1"/>
    <col min="6668" max="6668" width="13.90625" style="32" customWidth="1"/>
    <col min="6669" max="6669" width="9.08984375" style="32"/>
    <col min="6670" max="6670" width="10.453125" style="32" bestFit="1" customWidth="1"/>
    <col min="6671" max="6671" width="9.08984375" style="32"/>
    <col min="6672" max="6672" width="9.453125" style="32" bestFit="1" customWidth="1"/>
    <col min="6673" max="6673" width="9.08984375" style="32"/>
    <col min="6674" max="6674" width="8.36328125" style="32" customWidth="1"/>
    <col min="6675" max="6675" width="11.90625" style="32" customWidth="1"/>
    <col min="6676" max="6676" width="11.6328125" style="32" customWidth="1"/>
    <col min="6677" max="6907" width="9.08984375" style="32"/>
    <col min="6908" max="6908" width="22.54296875" style="32" customWidth="1"/>
    <col min="6909" max="6909" width="20.36328125" style="32" customWidth="1"/>
    <col min="6910" max="6910" width="13.54296875" style="32" customWidth="1"/>
    <col min="6911" max="6911" width="13.6328125" style="32" customWidth="1"/>
    <col min="6912" max="6912" width="12.453125" style="32" customWidth="1"/>
    <col min="6913" max="6913" width="11.90625" style="32" customWidth="1"/>
    <col min="6914" max="6914" width="12.453125" style="32" customWidth="1"/>
    <col min="6915" max="6915" width="12.54296875" style="32" customWidth="1"/>
    <col min="6916" max="6916" width="12.36328125" style="32" customWidth="1"/>
    <col min="6917" max="6919" width="11.90625" style="32" customWidth="1"/>
    <col min="6920" max="6920" width="12.6328125" style="32" customWidth="1"/>
    <col min="6921" max="6921" width="12" style="32" customWidth="1"/>
    <col min="6922" max="6922" width="9.08984375" style="32"/>
    <col min="6923" max="6923" width="11.90625" style="32" customWidth="1"/>
    <col min="6924" max="6924" width="13.90625" style="32" customWidth="1"/>
    <col min="6925" max="6925" width="9.08984375" style="32"/>
    <col min="6926" max="6926" width="10.453125" style="32" bestFit="1" customWidth="1"/>
    <col min="6927" max="6927" width="9.08984375" style="32"/>
    <col min="6928" max="6928" width="9.453125" style="32" bestFit="1" customWidth="1"/>
    <col min="6929" max="6929" width="9.08984375" style="32"/>
    <col min="6930" max="6930" width="8.36328125" style="32" customWidth="1"/>
    <col min="6931" max="6931" width="11.90625" style="32" customWidth="1"/>
    <col min="6932" max="6932" width="11.6328125" style="32" customWidth="1"/>
    <col min="6933" max="7163" width="9.08984375" style="32"/>
    <col min="7164" max="7164" width="22.54296875" style="32" customWidth="1"/>
    <col min="7165" max="7165" width="20.36328125" style="32" customWidth="1"/>
    <col min="7166" max="7166" width="13.54296875" style="32" customWidth="1"/>
    <col min="7167" max="7167" width="13.6328125" style="32" customWidth="1"/>
    <col min="7168" max="7168" width="12.453125" style="32" customWidth="1"/>
    <col min="7169" max="7169" width="11.90625" style="32" customWidth="1"/>
    <col min="7170" max="7170" width="12.453125" style="32" customWidth="1"/>
    <col min="7171" max="7171" width="12.54296875" style="32" customWidth="1"/>
    <col min="7172" max="7172" width="12.36328125" style="32" customWidth="1"/>
    <col min="7173" max="7175" width="11.90625" style="32" customWidth="1"/>
    <col min="7176" max="7176" width="12.6328125" style="32" customWidth="1"/>
    <col min="7177" max="7177" width="12" style="32" customWidth="1"/>
    <col min="7178" max="7178" width="9.08984375" style="32"/>
    <col min="7179" max="7179" width="11.90625" style="32" customWidth="1"/>
    <col min="7180" max="7180" width="13.90625" style="32" customWidth="1"/>
    <col min="7181" max="7181" width="9.08984375" style="32"/>
    <col min="7182" max="7182" width="10.453125" style="32" bestFit="1" customWidth="1"/>
    <col min="7183" max="7183" width="9.08984375" style="32"/>
    <col min="7184" max="7184" width="9.453125" style="32" bestFit="1" customWidth="1"/>
    <col min="7185" max="7185" width="9.08984375" style="32"/>
    <col min="7186" max="7186" width="8.36328125" style="32" customWidth="1"/>
    <col min="7187" max="7187" width="11.90625" style="32" customWidth="1"/>
    <col min="7188" max="7188" width="11.6328125" style="32" customWidth="1"/>
    <col min="7189" max="7419" width="9.08984375" style="32"/>
    <col min="7420" max="7420" width="22.54296875" style="32" customWidth="1"/>
    <col min="7421" max="7421" width="20.36328125" style="32" customWidth="1"/>
    <col min="7422" max="7422" width="13.54296875" style="32" customWidth="1"/>
    <col min="7423" max="7423" width="13.6328125" style="32" customWidth="1"/>
    <col min="7424" max="7424" width="12.453125" style="32" customWidth="1"/>
    <col min="7425" max="7425" width="11.90625" style="32" customWidth="1"/>
    <col min="7426" max="7426" width="12.453125" style="32" customWidth="1"/>
    <col min="7427" max="7427" width="12.54296875" style="32" customWidth="1"/>
    <col min="7428" max="7428" width="12.36328125" style="32" customWidth="1"/>
    <col min="7429" max="7431" width="11.90625" style="32" customWidth="1"/>
    <col min="7432" max="7432" width="12.6328125" style="32" customWidth="1"/>
    <col min="7433" max="7433" width="12" style="32" customWidth="1"/>
    <col min="7434" max="7434" width="9.08984375" style="32"/>
    <col min="7435" max="7435" width="11.90625" style="32" customWidth="1"/>
    <col min="7436" max="7436" width="13.90625" style="32" customWidth="1"/>
    <col min="7437" max="7437" width="9.08984375" style="32"/>
    <col min="7438" max="7438" width="10.453125" style="32" bestFit="1" customWidth="1"/>
    <col min="7439" max="7439" width="9.08984375" style="32"/>
    <col min="7440" max="7440" width="9.453125" style="32" bestFit="1" customWidth="1"/>
    <col min="7441" max="7441" width="9.08984375" style="32"/>
    <col min="7442" max="7442" width="8.36328125" style="32" customWidth="1"/>
    <col min="7443" max="7443" width="11.90625" style="32" customWidth="1"/>
    <col min="7444" max="7444" width="11.6328125" style="32" customWidth="1"/>
    <col min="7445" max="7675" width="9.08984375" style="32"/>
    <col min="7676" max="7676" width="22.54296875" style="32" customWidth="1"/>
    <col min="7677" max="7677" width="20.36328125" style="32" customWidth="1"/>
    <col min="7678" max="7678" width="13.54296875" style="32" customWidth="1"/>
    <col min="7679" max="7679" width="13.6328125" style="32" customWidth="1"/>
    <col min="7680" max="7680" width="12.453125" style="32" customWidth="1"/>
    <col min="7681" max="7681" width="11.90625" style="32" customWidth="1"/>
    <col min="7682" max="7682" width="12.453125" style="32" customWidth="1"/>
    <col min="7683" max="7683" width="12.54296875" style="32" customWidth="1"/>
    <col min="7684" max="7684" width="12.36328125" style="32" customWidth="1"/>
    <col min="7685" max="7687" width="11.90625" style="32" customWidth="1"/>
    <col min="7688" max="7688" width="12.6328125" style="32" customWidth="1"/>
    <col min="7689" max="7689" width="12" style="32" customWidth="1"/>
    <col min="7690" max="7690" width="9.08984375" style="32"/>
    <col min="7691" max="7691" width="11.90625" style="32" customWidth="1"/>
    <col min="7692" max="7692" width="13.90625" style="32" customWidth="1"/>
    <col min="7693" max="7693" width="9.08984375" style="32"/>
    <col min="7694" max="7694" width="10.453125" style="32" bestFit="1" customWidth="1"/>
    <col min="7695" max="7695" width="9.08984375" style="32"/>
    <col min="7696" max="7696" width="9.453125" style="32" bestFit="1" customWidth="1"/>
    <col min="7697" max="7697" width="9.08984375" style="32"/>
    <col min="7698" max="7698" width="8.36328125" style="32" customWidth="1"/>
    <col min="7699" max="7699" width="11.90625" style="32" customWidth="1"/>
    <col min="7700" max="7700" width="11.6328125" style="32" customWidth="1"/>
    <col min="7701" max="7931" width="9.08984375" style="32"/>
    <col min="7932" max="7932" width="22.54296875" style="32" customWidth="1"/>
    <col min="7933" max="7933" width="20.36328125" style="32" customWidth="1"/>
    <col min="7934" max="7934" width="13.54296875" style="32" customWidth="1"/>
    <col min="7935" max="7935" width="13.6328125" style="32" customWidth="1"/>
    <col min="7936" max="7936" width="12.453125" style="32" customWidth="1"/>
    <col min="7937" max="7937" width="11.90625" style="32" customWidth="1"/>
    <col min="7938" max="7938" width="12.453125" style="32" customWidth="1"/>
    <col min="7939" max="7939" width="12.54296875" style="32" customWidth="1"/>
    <col min="7940" max="7940" width="12.36328125" style="32" customWidth="1"/>
    <col min="7941" max="7943" width="11.90625" style="32" customWidth="1"/>
    <col min="7944" max="7944" width="12.6328125" style="32" customWidth="1"/>
    <col min="7945" max="7945" width="12" style="32" customWidth="1"/>
    <col min="7946" max="7946" width="9.08984375" style="32"/>
    <col min="7947" max="7947" width="11.90625" style="32" customWidth="1"/>
    <col min="7948" max="7948" width="13.90625" style="32" customWidth="1"/>
    <col min="7949" max="7949" width="9.08984375" style="32"/>
    <col min="7950" max="7950" width="10.453125" style="32" bestFit="1" customWidth="1"/>
    <col min="7951" max="7951" width="9.08984375" style="32"/>
    <col min="7952" max="7952" width="9.453125" style="32" bestFit="1" customWidth="1"/>
    <col min="7953" max="7953" width="9.08984375" style="32"/>
    <col min="7954" max="7954" width="8.36328125" style="32" customWidth="1"/>
    <col min="7955" max="7955" width="11.90625" style="32" customWidth="1"/>
    <col min="7956" max="7956" width="11.6328125" style="32" customWidth="1"/>
    <col min="7957" max="8187" width="9.08984375" style="32"/>
    <col min="8188" max="8188" width="22.54296875" style="32" customWidth="1"/>
    <col min="8189" max="8189" width="20.36328125" style="32" customWidth="1"/>
    <col min="8190" max="8190" width="13.54296875" style="32" customWidth="1"/>
    <col min="8191" max="8191" width="13.6328125" style="32" customWidth="1"/>
    <col min="8192" max="8192" width="12.453125" style="32" customWidth="1"/>
    <col min="8193" max="8193" width="11.90625" style="32" customWidth="1"/>
    <col min="8194" max="8194" width="12.453125" style="32" customWidth="1"/>
    <col min="8195" max="8195" width="12.54296875" style="32" customWidth="1"/>
    <col min="8196" max="8196" width="12.36328125" style="32" customWidth="1"/>
    <col min="8197" max="8199" width="11.90625" style="32" customWidth="1"/>
    <col min="8200" max="8200" width="12.6328125" style="32" customWidth="1"/>
    <col min="8201" max="8201" width="12" style="32" customWidth="1"/>
    <col min="8202" max="8202" width="9.08984375" style="32"/>
    <col min="8203" max="8203" width="11.90625" style="32" customWidth="1"/>
    <col min="8204" max="8204" width="13.90625" style="32" customWidth="1"/>
    <col min="8205" max="8205" width="9.08984375" style="32"/>
    <col min="8206" max="8206" width="10.453125" style="32" bestFit="1" customWidth="1"/>
    <col min="8207" max="8207" width="9.08984375" style="32"/>
    <col min="8208" max="8208" width="9.453125" style="32" bestFit="1" customWidth="1"/>
    <col min="8209" max="8209" width="9.08984375" style="32"/>
    <col min="8210" max="8210" width="8.36328125" style="32" customWidth="1"/>
    <col min="8211" max="8211" width="11.90625" style="32" customWidth="1"/>
    <col min="8212" max="8212" width="11.6328125" style="32" customWidth="1"/>
    <col min="8213" max="8443" width="9.08984375" style="32"/>
    <col min="8444" max="8444" width="22.54296875" style="32" customWidth="1"/>
    <col min="8445" max="8445" width="20.36328125" style="32" customWidth="1"/>
    <col min="8446" max="8446" width="13.54296875" style="32" customWidth="1"/>
    <col min="8447" max="8447" width="13.6328125" style="32" customWidth="1"/>
    <col min="8448" max="8448" width="12.453125" style="32" customWidth="1"/>
    <col min="8449" max="8449" width="11.90625" style="32" customWidth="1"/>
    <col min="8450" max="8450" width="12.453125" style="32" customWidth="1"/>
    <col min="8451" max="8451" width="12.54296875" style="32" customWidth="1"/>
    <col min="8452" max="8452" width="12.36328125" style="32" customWidth="1"/>
    <col min="8453" max="8455" width="11.90625" style="32" customWidth="1"/>
    <col min="8456" max="8456" width="12.6328125" style="32" customWidth="1"/>
    <col min="8457" max="8457" width="12" style="32" customWidth="1"/>
    <col min="8458" max="8458" width="9.08984375" style="32"/>
    <col min="8459" max="8459" width="11.90625" style="32" customWidth="1"/>
    <col min="8460" max="8460" width="13.90625" style="32" customWidth="1"/>
    <col min="8461" max="8461" width="9.08984375" style="32"/>
    <col min="8462" max="8462" width="10.453125" style="32" bestFit="1" customWidth="1"/>
    <col min="8463" max="8463" width="9.08984375" style="32"/>
    <col min="8464" max="8464" width="9.453125" style="32" bestFit="1" customWidth="1"/>
    <col min="8465" max="8465" width="9.08984375" style="32"/>
    <col min="8466" max="8466" width="8.36328125" style="32" customWidth="1"/>
    <col min="8467" max="8467" width="11.90625" style="32" customWidth="1"/>
    <col min="8468" max="8468" width="11.6328125" style="32" customWidth="1"/>
    <col min="8469" max="8699" width="9.08984375" style="32"/>
    <col min="8700" max="8700" width="22.54296875" style="32" customWidth="1"/>
    <col min="8701" max="8701" width="20.36328125" style="32" customWidth="1"/>
    <col min="8702" max="8702" width="13.54296875" style="32" customWidth="1"/>
    <col min="8703" max="8703" width="13.6328125" style="32" customWidth="1"/>
    <col min="8704" max="8704" width="12.453125" style="32" customWidth="1"/>
    <col min="8705" max="8705" width="11.90625" style="32" customWidth="1"/>
    <col min="8706" max="8706" width="12.453125" style="32" customWidth="1"/>
    <col min="8707" max="8707" width="12.54296875" style="32" customWidth="1"/>
    <col min="8708" max="8708" width="12.36328125" style="32" customWidth="1"/>
    <col min="8709" max="8711" width="11.90625" style="32" customWidth="1"/>
    <col min="8712" max="8712" width="12.6328125" style="32" customWidth="1"/>
    <col min="8713" max="8713" width="12" style="32" customWidth="1"/>
    <col min="8714" max="8714" width="9.08984375" style="32"/>
    <col min="8715" max="8715" width="11.90625" style="32" customWidth="1"/>
    <col min="8716" max="8716" width="13.90625" style="32" customWidth="1"/>
    <col min="8717" max="8717" width="9.08984375" style="32"/>
    <col min="8718" max="8718" width="10.453125" style="32" bestFit="1" customWidth="1"/>
    <col min="8719" max="8719" width="9.08984375" style="32"/>
    <col min="8720" max="8720" width="9.453125" style="32" bestFit="1" customWidth="1"/>
    <col min="8721" max="8721" width="9.08984375" style="32"/>
    <col min="8722" max="8722" width="8.36328125" style="32" customWidth="1"/>
    <col min="8723" max="8723" width="11.90625" style="32" customWidth="1"/>
    <col min="8724" max="8724" width="11.6328125" style="32" customWidth="1"/>
    <col min="8725" max="8955" width="9.08984375" style="32"/>
    <col min="8956" max="8956" width="22.54296875" style="32" customWidth="1"/>
    <col min="8957" max="8957" width="20.36328125" style="32" customWidth="1"/>
    <col min="8958" max="8958" width="13.54296875" style="32" customWidth="1"/>
    <col min="8959" max="8959" width="13.6328125" style="32" customWidth="1"/>
    <col min="8960" max="8960" width="12.453125" style="32" customWidth="1"/>
    <col min="8961" max="8961" width="11.90625" style="32" customWidth="1"/>
    <col min="8962" max="8962" width="12.453125" style="32" customWidth="1"/>
    <col min="8963" max="8963" width="12.54296875" style="32" customWidth="1"/>
    <col min="8964" max="8964" width="12.36328125" style="32" customWidth="1"/>
    <col min="8965" max="8967" width="11.90625" style="32" customWidth="1"/>
    <col min="8968" max="8968" width="12.6328125" style="32" customWidth="1"/>
    <col min="8969" max="8969" width="12" style="32" customWidth="1"/>
    <col min="8970" max="8970" width="9.08984375" style="32"/>
    <col min="8971" max="8971" width="11.90625" style="32" customWidth="1"/>
    <col min="8972" max="8972" width="13.90625" style="32" customWidth="1"/>
    <col min="8973" max="8973" width="9.08984375" style="32"/>
    <col min="8974" max="8974" width="10.453125" style="32" bestFit="1" customWidth="1"/>
    <col min="8975" max="8975" width="9.08984375" style="32"/>
    <col min="8976" max="8976" width="9.453125" style="32" bestFit="1" customWidth="1"/>
    <col min="8977" max="8977" width="9.08984375" style="32"/>
    <col min="8978" max="8978" width="8.36328125" style="32" customWidth="1"/>
    <col min="8979" max="8979" width="11.90625" style="32" customWidth="1"/>
    <col min="8980" max="8980" width="11.6328125" style="32" customWidth="1"/>
    <col min="8981" max="9211" width="9.08984375" style="32"/>
    <col min="9212" max="9212" width="22.54296875" style="32" customWidth="1"/>
    <col min="9213" max="9213" width="20.36328125" style="32" customWidth="1"/>
    <col min="9214" max="9214" width="13.54296875" style="32" customWidth="1"/>
    <col min="9215" max="9215" width="13.6328125" style="32" customWidth="1"/>
    <col min="9216" max="9216" width="12.453125" style="32" customWidth="1"/>
    <col min="9217" max="9217" width="11.90625" style="32" customWidth="1"/>
    <col min="9218" max="9218" width="12.453125" style="32" customWidth="1"/>
    <col min="9219" max="9219" width="12.54296875" style="32" customWidth="1"/>
    <col min="9220" max="9220" width="12.36328125" style="32" customWidth="1"/>
    <col min="9221" max="9223" width="11.90625" style="32" customWidth="1"/>
    <col min="9224" max="9224" width="12.6328125" style="32" customWidth="1"/>
    <col min="9225" max="9225" width="12" style="32" customWidth="1"/>
    <col min="9226" max="9226" width="9.08984375" style="32"/>
    <col min="9227" max="9227" width="11.90625" style="32" customWidth="1"/>
    <col min="9228" max="9228" width="13.90625" style="32" customWidth="1"/>
    <col min="9229" max="9229" width="9.08984375" style="32"/>
    <col min="9230" max="9230" width="10.453125" style="32" bestFit="1" customWidth="1"/>
    <col min="9231" max="9231" width="9.08984375" style="32"/>
    <col min="9232" max="9232" width="9.453125" style="32" bestFit="1" customWidth="1"/>
    <col min="9233" max="9233" width="9.08984375" style="32"/>
    <col min="9234" max="9234" width="8.36328125" style="32" customWidth="1"/>
    <col min="9235" max="9235" width="11.90625" style="32" customWidth="1"/>
    <col min="9236" max="9236" width="11.6328125" style="32" customWidth="1"/>
    <col min="9237" max="9467" width="9.08984375" style="32"/>
    <col min="9468" max="9468" width="22.54296875" style="32" customWidth="1"/>
    <col min="9469" max="9469" width="20.36328125" style="32" customWidth="1"/>
    <col min="9470" max="9470" width="13.54296875" style="32" customWidth="1"/>
    <col min="9471" max="9471" width="13.6328125" style="32" customWidth="1"/>
    <col min="9472" max="9472" width="12.453125" style="32" customWidth="1"/>
    <col min="9473" max="9473" width="11.90625" style="32" customWidth="1"/>
    <col min="9474" max="9474" width="12.453125" style="32" customWidth="1"/>
    <col min="9475" max="9475" width="12.54296875" style="32" customWidth="1"/>
    <col min="9476" max="9476" width="12.36328125" style="32" customWidth="1"/>
    <col min="9477" max="9479" width="11.90625" style="32" customWidth="1"/>
    <col min="9480" max="9480" width="12.6328125" style="32" customWidth="1"/>
    <col min="9481" max="9481" width="12" style="32" customWidth="1"/>
    <col min="9482" max="9482" width="9.08984375" style="32"/>
    <col min="9483" max="9483" width="11.90625" style="32" customWidth="1"/>
    <col min="9484" max="9484" width="13.90625" style="32" customWidth="1"/>
    <col min="9485" max="9485" width="9.08984375" style="32"/>
    <col min="9486" max="9486" width="10.453125" style="32" bestFit="1" customWidth="1"/>
    <col min="9487" max="9487" width="9.08984375" style="32"/>
    <col min="9488" max="9488" width="9.453125" style="32" bestFit="1" customWidth="1"/>
    <col min="9489" max="9489" width="9.08984375" style="32"/>
    <col min="9490" max="9490" width="8.36328125" style="32" customWidth="1"/>
    <col min="9491" max="9491" width="11.90625" style="32" customWidth="1"/>
    <col min="9492" max="9492" width="11.6328125" style="32" customWidth="1"/>
    <col min="9493" max="9723" width="9.08984375" style="32"/>
    <col min="9724" max="9724" width="22.54296875" style="32" customWidth="1"/>
    <col min="9725" max="9725" width="20.36328125" style="32" customWidth="1"/>
    <col min="9726" max="9726" width="13.54296875" style="32" customWidth="1"/>
    <col min="9727" max="9727" width="13.6328125" style="32" customWidth="1"/>
    <col min="9728" max="9728" width="12.453125" style="32" customWidth="1"/>
    <col min="9729" max="9729" width="11.90625" style="32" customWidth="1"/>
    <col min="9730" max="9730" width="12.453125" style="32" customWidth="1"/>
    <col min="9731" max="9731" width="12.54296875" style="32" customWidth="1"/>
    <col min="9732" max="9732" width="12.36328125" style="32" customWidth="1"/>
    <col min="9733" max="9735" width="11.90625" style="32" customWidth="1"/>
    <col min="9736" max="9736" width="12.6328125" style="32" customWidth="1"/>
    <col min="9737" max="9737" width="12" style="32" customWidth="1"/>
    <col min="9738" max="9738" width="9.08984375" style="32"/>
    <col min="9739" max="9739" width="11.90625" style="32" customWidth="1"/>
    <col min="9740" max="9740" width="13.90625" style="32" customWidth="1"/>
    <col min="9741" max="9741" width="9.08984375" style="32"/>
    <col min="9742" max="9742" width="10.453125" style="32" bestFit="1" customWidth="1"/>
    <col min="9743" max="9743" width="9.08984375" style="32"/>
    <col min="9744" max="9744" width="9.453125" style="32" bestFit="1" customWidth="1"/>
    <col min="9745" max="9745" width="9.08984375" style="32"/>
    <col min="9746" max="9746" width="8.36328125" style="32" customWidth="1"/>
    <col min="9747" max="9747" width="11.90625" style="32" customWidth="1"/>
    <col min="9748" max="9748" width="11.6328125" style="32" customWidth="1"/>
    <col min="9749" max="9979" width="9.08984375" style="32"/>
    <col min="9980" max="9980" width="22.54296875" style="32" customWidth="1"/>
    <col min="9981" max="9981" width="20.36328125" style="32" customWidth="1"/>
    <col min="9982" max="9982" width="13.54296875" style="32" customWidth="1"/>
    <col min="9983" max="9983" width="13.6328125" style="32" customWidth="1"/>
    <col min="9984" max="9984" width="12.453125" style="32" customWidth="1"/>
    <col min="9985" max="9985" width="11.90625" style="32" customWidth="1"/>
    <col min="9986" max="9986" width="12.453125" style="32" customWidth="1"/>
    <col min="9987" max="9987" width="12.54296875" style="32" customWidth="1"/>
    <col min="9988" max="9988" width="12.36328125" style="32" customWidth="1"/>
    <col min="9989" max="9991" width="11.90625" style="32" customWidth="1"/>
    <col min="9992" max="9992" width="12.6328125" style="32" customWidth="1"/>
    <col min="9993" max="9993" width="12" style="32" customWidth="1"/>
    <col min="9994" max="9994" width="9.08984375" style="32"/>
    <col min="9995" max="9995" width="11.90625" style="32" customWidth="1"/>
    <col min="9996" max="9996" width="13.90625" style="32" customWidth="1"/>
    <col min="9997" max="9997" width="9.08984375" style="32"/>
    <col min="9998" max="9998" width="10.453125" style="32" bestFit="1" customWidth="1"/>
    <col min="9999" max="9999" width="9.08984375" style="32"/>
    <col min="10000" max="10000" width="9.453125" style="32" bestFit="1" customWidth="1"/>
    <col min="10001" max="10001" width="9.08984375" style="32"/>
    <col min="10002" max="10002" width="8.36328125" style="32" customWidth="1"/>
    <col min="10003" max="10003" width="11.90625" style="32" customWidth="1"/>
    <col min="10004" max="10004" width="11.6328125" style="32" customWidth="1"/>
    <col min="10005" max="10235" width="9.08984375" style="32"/>
    <col min="10236" max="10236" width="22.54296875" style="32" customWidth="1"/>
    <col min="10237" max="10237" width="20.36328125" style="32" customWidth="1"/>
    <col min="10238" max="10238" width="13.54296875" style="32" customWidth="1"/>
    <col min="10239" max="10239" width="13.6328125" style="32" customWidth="1"/>
    <col min="10240" max="10240" width="12.453125" style="32" customWidth="1"/>
    <col min="10241" max="10241" width="11.90625" style="32" customWidth="1"/>
    <col min="10242" max="10242" width="12.453125" style="32" customWidth="1"/>
    <col min="10243" max="10243" width="12.54296875" style="32" customWidth="1"/>
    <col min="10244" max="10244" width="12.36328125" style="32" customWidth="1"/>
    <col min="10245" max="10247" width="11.90625" style="32" customWidth="1"/>
    <col min="10248" max="10248" width="12.6328125" style="32" customWidth="1"/>
    <col min="10249" max="10249" width="12" style="32" customWidth="1"/>
    <col min="10250" max="10250" width="9.08984375" style="32"/>
    <col min="10251" max="10251" width="11.90625" style="32" customWidth="1"/>
    <col min="10252" max="10252" width="13.90625" style="32" customWidth="1"/>
    <col min="10253" max="10253" width="9.08984375" style="32"/>
    <col min="10254" max="10254" width="10.453125" style="32" bestFit="1" customWidth="1"/>
    <col min="10255" max="10255" width="9.08984375" style="32"/>
    <col min="10256" max="10256" width="9.453125" style="32" bestFit="1" customWidth="1"/>
    <col min="10257" max="10257" width="9.08984375" style="32"/>
    <col min="10258" max="10258" width="8.36328125" style="32" customWidth="1"/>
    <col min="10259" max="10259" width="11.90625" style="32" customWidth="1"/>
    <col min="10260" max="10260" width="11.6328125" style="32" customWidth="1"/>
    <col min="10261" max="10491" width="9.08984375" style="32"/>
    <col min="10492" max="10492" width="22.54296875" style="32" customWidth="1"/>
    <col min="10493" max="10493" width="20.36328125" style="32" customWidth="1"/>
    <col min="10494" max="10494" width="13.54296875" style="32" customWidth="1"/>
    <col min="10495" max="10495" width="13.6328125" style="32" customWidth="1"/>
    <col min="10496" max="10496" width="12.453125" style="32" customWidth="1"/>
    <col min="10497" max="10497" width="11.90625" style="32" customWidth="1"/>
    <col min="10498" max="10498" width="12.453125" style="32" customWidth="1"/>
    <col min="10499" max="10499" width="12.54296875" style="32" customWidth="1"/>
    <col min="10500" max="10500" width="12.36328125" style="32" customWidth="1"/>
    <col min="10501" max="10503" width="11.90625" style="32" customWidth="1"/>
    <col min="10504" max="10504" width="12.6328125" style="32" customWidth="1"/>
    <col min="10505" max="10505" width="12" style="32" customWidth="1"/>
    <col min="10506" max="10506" width="9.08984375" style="32"/>
    <col min="10507" max="10507" width="11.90625" style="32" customWidth="1"/>
    <col min="10508" max="10508" width="13.90625" style="32" customWidth="1"/>
    <col min="10509" max="10509" width="9.08984375" style="32"/>
    <col min="10510" max="10510" width="10.453125" style="32" bestFit="1" customWidth="1"/>
    <col min="10511" max="10511" width="9.08984375" style="32"/>
    <col min="10512" max="10512" width="9.453125" style="32" bestFit="1" customWidth="1"/>
    <col min="10513" max="10513" width="9.08984375" style="32"/>
    <col min="10514" max="10514" width="8.36328125" style="32" customWidth="1"/>
    <col min="10515" max="10515" width="11.90625" style="32" customWidth="1"/>
    <col min="10516" max="10516" width="11.6328125" style="32" customWidth="1"/>
    <col min="10517" max="10747" width="9.08984375" style="32"/>
    <col min="10748" max="10748" width="22.54296875" style="32" customWidth="1"/>
    <col min="10749" max="10749" width="20.36328125" style="32" customWidth="1"/>
    <col min="10750" max="10750" width="13.54296875" style="32" customWidth="1"/>
    <col min="10751" max="10751" width="13.6328125" style="32" customWidth="1"/>
    <col min="10752" max="10752" width="12.453125" style="32" customWidth="1"/>
    <col min="10753" max="10753" width="11.90625" style="32" customWidth="1"/>
    <col min="10754" max="10754" width="12.453125" style="32" customWidth="1"/>
    <col min="10755" max="10755" width="12.54296875" style="32" customWidth="1"/>
    <col min="10756" max="10756" width="12.36328125" style="32" customWidth="1"/>
    <col min="10757" max="10759" width="11.90625" style="32" customWidth="1"/>
    <col min="10760" max="10760" width="12.6328125" style="32" customWidth="1"/>
    <col min="10761" max="10761" width="12" style="32" customWidth="1"/>
    <col min="10762" max="10762" width="9.08984375" style="32"/>
    <col min="10763" max="10763" width="11.90625" style="32" customWidth="1"/>
    <col min="10764" max="10764" width="13.90625" style="32" customWidth="1"/>
    <col min="10765" max="10765" width="9.08984375" style="32"/>
    <col min="10766" max="10766" width="10.453125" style="32" bestFit="1" customWidth="1"/>
    <col min="10767" max="10767" width="9.08984375" style="32"/>
    <col min="10768" max="10768" width="9.453125" style="32" bestFit="1" customWidth="1"/>
    <col min="10769" max="10769" width="9.08984375" style="32"/>
    <col min="10770" max="10770" width="8.36328125" style="32" customWidth="1"/>
    <col min="10771" max="10771" width="11.90625" style="32" customWidth="1"/>
    <col min="10772" max="10772" width="11.6328125" style="32" customWidth="1"/>
    <col min="10773" max="11003" width="9.08984375" style="32"/>
    <col min="11004" max="11004" width="22.54296875" style="32" customWidth="1"/>
    <col min="11005" max="11005" width="20.36328125" style="32" customWidth="1"/>
    <col min="11006" max="11006" width="13.54296875" style="32" customWidth="1"/>
    <col min="11007" max="11007" width="13.6328125" style="32" customWidth="1"/>
    <col min="11008" max="11008" width="12.453125" style="32" customWidth="1"/>
    <col min="11009" max="11009" width="11.90625" style="32" customWidth="1"/>
    <col min="11010" max="11010" width="12.453125" style="32" customWidth="1"/>
    <col min="11011" max="11011" width="12.54296875" style="32" customWidth="1"/>
    <col min="11012" max="11012" width="12.36328125" style="32" customWidth="1"/>
    <col min="11013" max="11015" width="11.90625" style="32" customWidth="1"/>
    <col min="11016" max="11016" width="12.6328125" style="32" customWidth="1"/>
    <col min="11017" max="11017" width="12" style="32" customWidth="1"/>
    <col min="11018" max="11018" width="9.08984375" style="32"/>
    <col min="11019" max="11019" width="11.90625" style="32" customWidth="1"/>
    <col min="11020" max="11020" width="13.90625" style="32" customWidth="1"/>
    <col min="11021" max="11021" width="9.08984375" style="32"/>
    <col min="11022" max="11022" width="10.453125" style="32" bestFit="1" customWidth="1"/>
    <col min="11023" max="11023" width="9.08984375" style="32"/>
    <col min="11024" max="11024" width="9.453125" style="32" bestFit="1" customWidth="1"/>
    <col min="11025" max="11025" width="9.08984375" style="32"/>
    <col min="11026" max="11026" width="8.36328125" style="32" customWidth="1"/>
    <col min="11027" max="11027" width="11.90625" style="32" customWidth="1"/>
    <col min="11028" max="11028" width="11.6328125" style="32" customWidth="1"/>
    <col min="11029" max="11259" width="9.08984375" style="32"/>
    <col min="11260" max="11260" width="22.54296875" style="32" customWidth="1"/>
    <col min="11261" max="11261" width="20.36328125" style="32" customWidth="1"/>
    <col min="11262" max="11262" width="13.54296875" style="32" customWidth="1"/>
    <col min="11263" max="11263" width="13.6328125" style="32" customWidth="1"/>
    <col min="11264" max="11264" width="12.453125" style="32" customWidth="1"/>
    <col min="11265" max="11265" width="11.90625" style="32" customWidth="1"/>
    <col min="11266" max="11266" width="12.453125" style="32" customWidth="1"/>
    <col min="11267" max="11267" width="12.54296875" style="32" customWidth="1"/>
    <col min="11268" max="11268" width="12.36328125" style="32" customWidth="1"/>
    <col min="11269" max="11271" width="11.90625" style="32" customWidth="1"/>
    <col min="11272" max="11272" width="12.6328125" style="32" customWidth="1"/>
    <col min="11273" max="11273" width="12" style="32" customWidth="1"/>
    <col min="11274" max="11274" width="9.08984375" style="32"/>
    <col min="11275" max="11275" width="11.90625" style="32" customWidth="1"/>
    <col min="11276" max="11276" width="13.90625" style="32" customWidth="1"/>
    <col min="11277" max="11277" width="9.08984375" style="32"/>
    <col min="11278" max="11278" width="10.453125" style="32" bestFit="1" customWidth="1"/>
    <col min="11279" max="11279" width="9.08984375" style="32"/>
    <col min="11280" max="11280" width="9.453125" style="32" bestFit="1" customWidth="1"/>
    <col min="11281" max="11281" width="9.08984375" style="32"/>
    <col min="11282" max="11282" width="8.36328125" style="32" customWidth="1"/>
    <col min="11283" max="11283" width="11.90625" style="32" customWidth="1"/>
    <col min="11284" max="11284" width="11.6328125" style="32" customWidth="1"/>
    <col min="11285" max="11515" width="9.08984375" style="32"/>
    <col min="11516" max="11516" width="22.54296875" style="32" customWidth="1"/>
    <col min="11517" max="11517" width="20.36328125" style="32" customWidth="1"/>
    <col min="11518" max="11518" width="13.54296875" style="32" customWidth="1"/>
    <col min="11519" max="11519" width="13.6328125" style="32" customWidth="1"/>
    <col min="11520" max="11520" width="12.453125" style="32" customWidth="1"/>
    <col min="11521" max="11521" width="11.90625" style="32" customWidth="1"/>
    <col min="11522" max="11522" width="12.453125" style="32" customWidth="1"/>
    <col min="11523" max="11523" width="12.54296875" style="32" customWidth="1"/>
    <col min="11524" max="11524" width="12.36328125" style="32" customWidth="1"/>
    <col min="11525" max="11527" width="11.90625" style="32" customWidth="1"/>
    <col min="11528" max="11528" width="12.6328125" style="32" customWidth="1"/>
    <col min="11529" max="11529" width="12" style="32" customWidth="1"/>
    <col min="11530" max="11530" width="9.08984375" style="32"/>
    <col min="11531" max="11531" width="11.90625" style="32" customWidth="1"/>
    <col min="11532" max="11532" width="13.90625" style="32" customWidth="1"/>
    <col min="11533" max="11533" width="9.08984375" style="32"/>
    <col min="11534" max="11534" width="10.453125" style="32" bestFit="1" customWidth="1"/>
    <col min="11535" max="11535" width="9.08984375" style="32"/>
    <col min="11536" max="11536" width="9.453125" style="32" bestFit="1" customWidth="1"/>
    <col min="11537" max="11537" width="9.08984375" style="32"/>
    <col min="11538" max="11538" width="8.36328125" style="32" customWidth="1"/>
    <col min="11539" max="11539" width="11.90625" style="32" customWidth="1"/>
    <col min="11540" max="11540" width="11.6328125" style="32" customWidth="1"/>
    <col min="11541" max="11771" width="9.08984375" style="32"/>
    <col min="11772" max="11772" width="22.54296875" style="32" customWidth="1"/>
    <col min="11773" max="11773" width="20.36328125" style="32" customWidth="1"/>
    <col min="11774" max="11774" width="13.54296875" style="32" customWidth="1"/>
    <col min="11775" max="11775" width="13.6328125" style="32" customWidth="1"/>
    <col min="11776" max="11776" width="12.453125" style="32" customWidth="1"/>
    <col min="11777" max="11777" width="11.90625" style="32" customWidth="1"/>
    <col min="11778" max="11778" width="12.453125" style="32" customWidth="1"/>
    <col min="11779" max="11779" width="12.54296875" style="32" customWidth="1"/>
    <col min="11780" max="11780" width="12.36328125" style="32" customWidth="1"/>
    <col min="11781" max="11783" width="11.90625" style="32" customWidth="1"/>
    <col min="11784" max="11784" width="12.6328125" style="32" customWidth="1"/>
    <col min="11785" max="11785" width="12" style="32" customWidth="1"/>
    <col min="11786" max="11786" width="9.08984375" style="32"/>
    <col min="11787" max="11787" width="11.90625" style="32" customWidth="1"/>
    <col min="11788" max="11788" width="13.90625" style="32" customWidth="1"/>
    <col min="11789" max="11789" width="9.08984375" style="32"/>
    <col min="11790" max="11790" width="10.453125" style="32" bestFit="1" customWidth="1"/>
    <col min="11791" max="11791" width="9.08984375" style="32"/>
    <col min="11792" max="11792" width="9.453125" style="32" bestFit="1" customWidth="1"/>
    <col min="11793" max="11793" width="9.08984375" style="32"/>
    <col min="11794" max="11794" width="8.36328125" style="32" customWidth="1"/>
    <col min="11795" max="11795" width="11.90625" style="32" customWidth="1"/>
    <col min="11796" max="11796" width="11.6328125" style="32" customWidth="1"/>
    <col min="11797" max="12027" width="9.08984375" style="32"/>
    <col min="12028" max="12028" width="22.54296875" style="32" customWidth="1"/>
    <col min="12029" max="12029" width="20.36328125" style="32" customWidth="1"/>
    <col min="12030" max="12030" width="13.54296875" style="32" customWidth="1"/>
    <col min="12031" max="12031" width="13.6328125" style="32" customWidth="1"/>
    <col min="12032" max="12032" width="12.453125" style="32" customWidth="1"/>
    <col min="12033" max="12033" width="11.90625" style="32" customWidth="1"/>
    <col min="12034" max="12034" width="12.453125" style="32" customWidth="1"/>
    <col min="12035" max="12035" width="12.54296875" style="32" customWidth="1"/>
    <col min="12036" max="12036" width="12.36328125" style="32" customWidth="1"/>
    <col min="12037" max="12039" width="11.90625" style="32" customWidth="1"/>
    <col min="12040" max="12040" width="12.6328125" style="32" customWidth="1"/>
    <col min="12041" max="12041" width="12" style="32" customWidth="1"/>
    <col min="12042" max="12042" width="9.08984375" style="32"/>
    <col min="12043" max="12043" width="11.90625" style="32" customWidth="1"/>
    <col min="12044" max="12044" width="13.90625" style="32" customWidth="1"/>
    <col min="12045" max="12045" width="9.08984375" style="32"/>
    <col min="12046" max="12046" width="10.453125" style="32" bestFit="1" customWidth="1"/>
    <col min="12047" max="12047" width="9.08984375" style="32"/>
    <col min="12048" max="12048" width="9.453125" style="32" bestFit="1" customWidth="1"/>
    <col min="12049" max="12049" width="9.08984375" style="32"/>
    <col min="12050" max="12050" width="8.36328125" style="32" customWidth="1"/>
    <col min="12051" max="12051" width="11.90625" style="32" customWidth="1"/>
    <col min="12052" max="12052" width="11.6328125" style="32" customWidth="1"/>
    <col min="12053" max="12283" width="9.08984375" style="32"/>
    <col min="12284" max="12284" width="22.54296875" style="32" customWidth="1"/>
    <col min="12285" max="12285" width="20.36328125" style="32" customWidth="1"/>
    <col min="12286" max="12286" width="13.54296875" style="32" customWidth="1"/>
    <col min="12287" max="12287" width="13.6328125" style="32" customWidth="1"/>
    <col min="12288" max="12288" width="12.453125" style="32" customWidth="1"/>
    <col min="12289" max="12289" width="11.90625" style="32" customWidth="1"/>
    <col min="12290" max="12290" width="12.453125" style="32" customWidth="1"/>
    <col min="12291" max="12291" width="12.54296875" style="32" customWidth="1"/>
    <col min="12292" max="12292" width="12.36328125" style="32" customWidth="1"/>
    <col min="12293" max="12295" width="11.90625" style="32" customWidth="1"/>
    <col min="12296" max="12296" width="12.6328125" style="32" customWidth="1"/>
    <col min="12297" max="12297" width="12" style="32" customWidth="1"/>
    <col min="12298" max="12298" width="9.08984375" style="32"/>
    <col min="12299" max="12299" width="11.90625" style="32" customWidth="1"/>
    <col min="12300" max="12300" width="13.90625" style="32" customWidth="1"/>
    <col min="12301" max="12301" width="9.08984375" style="32"/>
    <col min="12302" max="12302" width="10.453125" style="32" bestFit="1" customWidth="1"/>
    <col min="12303" max="12303" width="9.08984375" style="32"/>
    <col min="12304" max="12304" width="9.453125" style="32" bestFit="1" customWidth="1"/>
    <col min="12305" max="12305" width="9.08984375" style="32"/>
    <col min="12306" max="12306" width="8.36328125" style="32" customWidth="1"/>
    <col min="12307" max="12307" width="11.90625" style="32" customWidth="1"/>
    <col min="12308" max="12308" width="11.6328125" style="32" customWidth="1"/>
    <col min="12309" max="12539" width="9.08984375" style="32"/>
    <col min="12540" max="12540" width="22.54296875" style="32" customWidth="1"/>
    <col min="12541" max="12541" width="20.36328125" style="32" customWidth="1"/>
    <col min="12542" max="12542" width="13.54296875" style="32" customWidth="1"/>
    <col min="12543" max="12543" width="13.6328125" style="32" customWidth="1"/>
    <col min="12544" max="12544" width="12.453125" style="32" customWidth="1"/>
    <col min="12545" max="12545" width="11.90625" style="32" customWidth="1"/>
    <col min="12546" max="12546" width="12.453125" style="32" customWidth="1"/>
    <col min="12547" max="12547" width="12.54296875" style="32" customWidth="1"/>
    <col min="12548" max="12548" width="12.36328125" style="32" customWidth="1"/>
    <col min="12549" max="12551" width="11.90625" style="32" customWidth="1"/>
    <col min="12552" max="12552" width="12.6328125" style="32" customWidth="1"/>
    <col min="12553" max="12553" width="12" style="32" customWidth="1"/>
    <col min="12554" max="12554" width="9.08984375" style="32"/>
    <col min="12555" max="12555" width="11.90625" style="32" customWidth="1"/>
    <col min="12556" max="12556" width="13.90625" style="32" customWidth="1"/>
    <col min="12557" max="12557" width="9.08984375" style="32"/>
    <col min="12558" max="12558" width="10.453125" style="32" bestFit="1" customWidth="1"/>
    <col min="12559" max="12559" width="9.08984375" style="32"/>
    <col min="12560" max="12560" width="9.453125" style="32" bestFit="1" customWidth="1"/>
    <col min="12561" max="12561" width="9.08984375" style="32"/>
    <col min="12562" max="12562" width="8.36328125" style="32" customWidth="1"/>
    <col min="12563" max="12563" width="11.90625" style="32" customWidth="1"/>
    <col min="12564" max="12564" width="11.6328125" style="32" customWidth="1"/>
    <col min="12565" max="12795" width="9.08984375" style="32"/>
    <col min="12796" max="12796" width="22.54296875" style="32" customWidth="1"/>
    <col min="12797" max="12797" width="20.36328125" style="32" customWidth="1"/>
    <col min="12798" max="12798" width="13.54296875" style="32" customWidth="1"/>
    <col min="12799" max="12799" width="13.6328125" style="32" customWidth="1"/>
    <col min="12800" max="12800" width="12.453125" style="32" customWidth="1"/>
    <col min="12801" max="12801" width="11.90625" style="32" customWidth="1"/>
    <col min="12802" max="12802" width="12.453125" style="32" customWidth="1"/>
    <col min="12803" max="12803" width="12.54296875" style="32" customWidth="1"/>
    <col min="12804" max="12804" width="12.36328125" style="32" customWidth="1"/>
    <col min="12805" max="12807" width="11.90625" style="32" customWidth="1"/>
    <col min="12808" max="12808" width="12.6328125" style="32" customWidth="1"/>
    <col min="12809" max="12809" width="12" style="32" customWidth="1"/>
    <col min="12810" max="12810" width="9.08984375" style="32"/>
    <col min="12811" max="12811" width="11.90625" style="32" customWidth="1"/>
    <col min="12812" max="12812" width="13.90625" style="32" customWidth="1"/>
    <col min="12813" max="12813" width="9.08984375" style="32"/>
    <col min="12814" max="12814" width="10.453125" style="32" bestFit="1" customWidth="1"/>
    <col min="12815" max="12815" width="9.08984375" style="32"/>
    <col min="12816" max="12816" width="9.453125" style="32" bestFit="1" customWidth="1"/>
    <col min="12817" max="12817" width="9.08984375" style="32"/>
    <col min="12818" max="12818" width="8.36328125" style="32" customWidth="1"/>
    <col min="12819" max="12819" width="11.90625" style="32" customWidth="1"/>
    <col min="12820" max="12820" width="11.6328125" style="32" customWidth="1"/>
    <col min="12821" max="13051" width="9.08984375" style="32"/>
    <col min="13052" max="13052" width="22.54296875" style="32" customWidth="1"/>
    <col min="13053" max="13053" width="20.36328125" style="32" customWidth="1"/>
    <col min="13054" max="13054" width="13.54296875" style="32" customWidth="1"/>
    <col min="13055" max="13055" width="13.6328125" style="32" customWidth="1"/>
    <col min="13056" max="13056" width="12.453125" style="32" customWidth="1"/>
    <col min="13057" max="13057" width="11.90625" style="32" customWidth="1"/>
    <col min="13058" max="13058" width="12.453125" style="32" customWidth="1"/>
    <col min="13059" max="13059" width="12.54296875" style="32" customWidth="1"/>
    <col min="13060" max="13060" width="12.36328125" style="32" customWidth="1"/>
    <col min="13061" max="13063" width="11.90625" style="32" customWidth="1"/>
    <col min="13064" max="13064" width="12.6328125" style="32" customWidth="1"/>
    <col min="13065" max="13065" width="12" style="32" customWidth="1"/>
    <col min="13066" max="13066" width="9.08984375" style="32"/>
    <col min="13067" max="13067" width="11.90625" style="32" customWidth="1"/>
    <col min="13068" max="13068" width="13.90625" style="32" customWidth="1"/>
    <col min="13069" max="13069" width="9.08984375" style="32"/>
    <col min="13070" max="13070" width="10.453125" style="32" bestFit="1" customWidth="1"/>
    <col min="13071" max="13071" width="9.08984375" style="32"/>
    <col min="13072" max="13072" width="9.453125" style="32" bestFit="1" customWidth="1"/>
    <col min="13073" max="13073" width="9.08984375" style="32"/>
    <col min="13074" max="13074" width="8.36328125" style="32" customWidth="1"/>
    <col min="13075" max="13075" width="11.90625" style="32" customWidth="1"/>
    <col min="13076" max="13076" width="11.6328125" style="32" customWidth="1"/>
    <col min="13077" max="13307" width="9.08984375" style="32"/>
    <col min="13308" max="13308" width="22.54296875" style="32" customWidth="1"/>
    <col min="13309" max="13309" width="20.36328125" style="32" customWidth="1"/>
    <col min="13310" max="13310" width="13.54296875" style="32" customWidth="1"/>
    <col min="13311" max="13311" width="13.6328125" style="32" customWidth="1"/>
    <col min="13312" max="13312" width="12.453125" style="32" customWidth="1"/>
    <col min="13313" max="13313" width="11.90625" style="32" customWidth="1"/>
    <col min="13314" max="13314" width="12.453125" style="32" customWidth="1"/>
    <col min="13315" max="13315" width="12.54296875" style="32" customWidth="1"/>
    <col min="13316" max="13316" width="12.36328125" style="32" customWidth="1"/>
    <col min="13317" max="13319" width="11.90625" style="32" customWidth="1"/>
    <col min="13320" max="13320" width="12.6328125" style="32" customWidth="1"/>
    <col min="13321" max="13321" width="12" style="32" customWidth="1"/>
    <col min="13322" max="13322" width="9.08984375" style="32"/>
    <col min="13323" max="13323" width="11.90625" style="32" customWidth="1"/>
    <col min="13324" max="13324" width="13.90625" style="32" customWidth="1"/>
    <col min="13325" max="13325" width="9.08984375" style="32"/>
    <col min="13326" max="13326" width="10.453125" style="32" bestFit="1" customWidth="1"/>
    <col min="13327" max="13327" width="9.08984375" style="32"/>
    <col min="13328" max="13328" width="9.453125" style="32" bestFit="1" customWidth="1"/>
    <col min="13329" max="13329" width="9.08984375" style="32"/>
    <col min="13330" max="13330" width="8.36328125" style="32" customWidth="1"/>
    <col min="13331" max="13331" width="11.90625" style="32" customWidth="1"/>
    <col min="13332" max="13332" width="11.6328125" style="32" customWidth="1"/>
    <col min="13333" max="13563" width="9.08984375" style="32"/>
    <col min="13564" max="13564" width="22.54296875" style="32" customWidth="1"/>
    <col min="13565" max="13565" width="20.36328125" style="32" customWidth="1"/>
    <col min="13566" max="13566" width="13.54296875" style="32" customWidth="1"/>
    <col min="13567" max="13567" width="13.6328125" style="32" customWidth="1"/>
    <col min="13568" max="13568" width="12.453125" style="32" customWidth="1"/>
    <col min="13569" max="13569" width="11.90625" style="32" customWidth="1"/>
    <col min="13570" max="13570" width="12.453125" style="32" customWidth="1"/>
    <col min="13571" max="13571" width="12.54296875" style="32" customWidth="1"/>
    <col min="13572" max="13572" width="12.36328125" style="32" customWidth="1"/>
    <col min="13573" max="13575" width="11.90625" style="32" customWidth="1"/>
    <col min="13576" max="13576" width="12.6328125" style="32" customWidth="1"/>
    <col min="13577" max="13577" width="12" style="32" customWidth="1"/>
    <col min="13578" max="13578" width="9.08984375" style="32"/>
    <col min="13579" max="13579" width="11.90625" style="32" customWidth="1"/>
    <col min="13580" max="13580" width="13.90625" style="32" customWidth="1"/>
    <col min="13581" max="13581" width="9.08984375" style="32"/>
    <col min="13582" max="13582" width="10.453125" style="32" bestFit="1" customWidth="1"/>
    <col min="13583" max="13583" width="9.08984375" style="32"/>
    <col min="13584" max="13584" width="9.453125" style="32" bestFit="1" customWidth="1"/>
    <col min="13585" max="13585" width="9.08984375" style="32"/>
    <col min="13586" max="13586" width="8.36328125" style="32" customWidth="1"/>
    <col min="13587" max="13587" width="11.90625" style="32" customWidth="1"/>
    <col min="13588" max="13588" width="11.6328125" style="32" customWidth="1"/>
    <col min="13589" max="13819" width="9.08984375" style="32"/>
    <col min="13820" max="13820" width="22.54296875" style="32" customWidth="1"/>
    <col min="13821" max="13821" width="20.36328125" style="32" customWidth="1"/>
    <col min="13822" max="13822" width="13.54296875" style="32" customWidth="1"/>
    <col min="13823" max="13823" width="13.6328125" style="32" customWidth="1"/>
    <col min="13824" max="13824" width="12.453125" style="32" customWidth="1"/>
    <col min="13825" max="13825" width="11.90625" style="32" customWidth="1"/>
    <col min="13826" max="13826" width="12.453125" style="32" customWidth="1"/>
    <col min="13827" max="13827" width="12.54296875" style="32" customWidth="1"/>
    <col min="13828" max="13828" width="12.36328125" style="32" customWidth="1"/>
    <col min="13829" max="13831" width="11.90625" style="32" customWidth="1"/>
    <col min="13832" max="13832" width="12.6328125" style="32" customWidth="1"/>
    <col min="13833" max="13833" width="12" style="32" customWidth="1"/>
    <col min="13834" max="13834" width="9.08984375" style="32"/>
    <col min="13835" max="13835" width="11.90625" style="32" customWidth="1"/>
    <col min="13836" max="13836" width="13.90625" style="32" customWidth="1"/>
    <col min="13837" max="13837" width="9.08984375" style="32"/>
    <col min="13838" max="13838" width="10.453125" style="32" bestFit="1" customWidth="1"/>
    <col min="13839" max="13839" width="9.08984375" style="32"/>
    <col min="13840" max="13840" width="9.453125" style="32" bestFit="1" customWidth="1"/>
    <col min="13841" max="13841" width="9.08984375" style="32"/>
    <col min="13842" max="13842" width="8.36328125" style="32" customWidth="1"/>
    <col min="13843" max="13843" width="11.90625" style="32" customWidth="1"/>
    <col min="13844" max="13844" width="11.6328125" style="32" customWidth="1"/>
    <col min="13845" max="14075" width="9.08984375" style="32"/>
    <col min="14076" max="14076" width="22.54296875" style="32" customWidth="1"/>
    <col min="14077" max="14077" width="20.36328125" style="32" customWidth="1"/>
    <col min="14078" max="14078" width="13.54296875" style="32" customWidth="1"/>
    <col min="14079" max="14079" width="13.6328125" style="32" customWidth="1"/>
    <col min="14080" max="14080" width="12.453125" style="32" customWidth="1"/>
    <col min="14081" max="14081" width="11.90625" style="32" customWidth="1"/>
    <col min="14082" max="14082" width="12.453125" style="32" customWidth="1"/>
    <col min="14083" max="14083" width="12.54296875" style="32" customWidth="1"/>
    <col min="14084" max="14084" width="12.36328125" style="32" customWidth="1"/>
    <col min="14085" max="14087" width="11.90625" style="32" customWidth="1"/>
    <col min="14088" max="14088" width="12.6328125" style="32" customWidth="1"/>
    <col min="14089" max="14089" width="12" style="32" customWidth="1"/>
    <col min="14090" max="14090" width="9.08984375" style="32"/>
    <col min="14091" max="14091" width="11.90625" style="32" customWidth="1"/>
    <col min="14092" max="14092" width="13.90625" style="32" customWidth="1"/>
    <col min="14093" max="14093" width="9.08984375" style="32"/>
    <col min="14094" max="14094" width="10.453125" style="32" bestFit="1" customWidth="1"/>
    <col min="14095" max="14095" width="9.08984375" style="32"/>
    <col min="14096" max="14096" width="9.453125" style="32" bestFit="1" customWidth="1"/>
    <col min="14097" max="14097" width="9.08984375" style="32"/>
    <col min="14098" max="14098" width="8.36328125" style="32" customWidth="1"/>
    <col min="14099" max="14099" width="11.90625" style="32" customWidth="1"/>
    <col min="14100" max="14100" width="11.6328125" style="32" customWidth="1"/>
    <col min="14101" max="14331" width="9.08984375" style="32"/>
    <col min="14332" max="14332" width="22.54296875" style="32" customWidth="1"/>
    <col min="14333" max="14333" width="20.36328125" style="32" customWidth="1"/>
    <col min="14334" max="14334" width="13.54296875" style="32" customWidth="1"/>
    <col min="14335" max="14335" width="13.6328125" style="32" customWidth="1"/>
    <col min="14336" max="14336" width="12.453125" style="32" customWidth="1"/>
    <col min="14337" max="14337" width="11.90625" style="32" customWidth="1"/>
    <col min="14338" max="14338" width="12.453125" style="32" customWidth="1"/>
    <col min="14339" max="14339" width="12.54296875" style="32" customWidth="1"/>
    <col min="14340" max="14340" width="12.36328125" style="32" customWidth="1"/>
    <col min="14341" max="14343" width="11.90625" style="32" customWidth="1"/>
    <col min="14344" max="14344" width="12.6328125" style="32" customWidth="1"/>
    <col min="14345" max="14345" width="12" style="32" customWidth="1"/>
    <col min="14346" max="14346" width="9.08984375" style="32"/>
    <col min="14347" max="14347" width="11.90625" style="32" customWidth="1"/>
    <col min="14348" max="14348" width="13.90625" style="32" customWidth="1"/>
    <col min="14349" max="14349" width="9.08984375" style="32"/>
    <col min="14350" max="14350" width="10.453125" style="32" bestFit="1" customWidth="1"/>
    <col min="14351" max="14351" width="9.08984375" style="32"/>
    <col min="14352" max="14352" width="9.453125" style="32" bestFit="1" customWidth="1"/>
    <col min="14353" max="14353" width="9.08984375" style="32"/>
    <col min="14354" max="14354" width="8.36328125" style="32" customWidth="1"/>
    <col min="14355" max="14355" width="11.90625" style="32" customWidth="1"/>
    <col min="14356" max="14356" width="11.6328125" style="32" customWidth="1"/>
    <col min="14357" max="14587" width="9.08984375" style="32"/>
    <col min="14588" max="14588" width="22.54296875" style="32" customWidth="1"/>
    <col min="14589" max="14589" width="20.36328125" style="32" customWidth="1"/>
    <col min="14590" max="14590" width="13.54296875" style="32" customWidth="1"/>
    <col min="14591" max="14591" width="13.6328125" style="32" customWidth="1"/>
    <col min="14592" max="14592" width="12.453125" style="32" customWidth="1"/>
    <col min="14593" max="14593" width="11.90625" style="32" customWidth="1"/>
    <col min="14594" max="14594" width="12.453125" style="32" customWidth="1"/>
    <col min="14595" max="14595" width="12.54296875" style="32" customWidth="1"/>
    <col min="14596" max="14596" width="12.36328125" style="32" customWidth="1"/>
    <col min="14597" max="14599" width="11.90625" style="32" customWidth="1"/>
    <col min="14600" max="14600" width="12.6328125" style="32" customWidth="1"/>
    <col min="14601" max="14601" width="12" style="32" customWidth="1"/>
    <col min="14602" max="14602" width="9.08984375" style="32"/>
    <col min="14603" max="14603" width="11.90625" style="32" customWidth="1"/>
    <col min="14604" max="14604" width="13.90625" style="32" customWidth="1"/>
    <col min="14605" max="14605" width="9.08984375" style="32"/>
    <col min="14606" max="14606" width="10.453125" style="32" bestFit="1" customWidth="1"/>
    <col min="14607" max="14607" width="9.08984375" style="32"/>
    <col min="14608" max="14608" width="9.453125" style="32" bestFit="1" customWidth="1"/>
    <col min="14609" max="14609" width="9.08984375" style="32"/>
    <col min="14610" max="14610" width="8.36328125" style="32" customWidth="1"/>
    <col min="14611" max="14611" width="11.90625" style="32" customWidth="1"/>
    <col min="14612" max="14612" width="11.6328125" style="32" customWidth="1"/>
    <col min="14613" max="14843" width="9.08984375" style="32"/>
    <col min="14844" max="14844" width="22.54296875" style="32" customWidth="1"/>
    <col min="14845" max="14845" width="20.36328125" style="32" customWidth="1"/>
    <col min="14846" max="14846" width="13.54296875" style="32" customWidth="1"/>
    <col min="14847" max="14847" width="13.6328125" style="32" customWidth="1"/>
    <col min="14848" max="14848" width="12.453125" style="32" customWidth="1"/>
    <col min="14849" max="14849" width="11.90625" style="32" customWidth="1"/>
    <col min="14850" max="14850" width="12.453125" style="32" customWidth="1"/>
    <col min="14851" max="14851" width="12.54296875" style="32" customWidth="1"/>
    <col min="14852" max="14852" width="12.36328125" style="32" customWidth="1"/>
    <col min="14853" max="14855" width="11.90625" style="32" customWidth="1"/>
    <col min="14856" max="14856" width="12.6328125" style="32" customWidth="1"/>
    <col min="14857" max="14857" width="12" style="32" customWidth="1"/>
    <col min="14858" max="14858" width="9.08984375" style="32"/>
    <col min="14859" max="14859" width="11.90625" style="32" customWidth="1"/>
    <col min="14860" max="14860" width="13.90625" style="32" customWidth="1"/>
    <col min="14861" max="14861" width="9.08984375" style="32"/>
    <col min="14862" max="14862" width="10.453125" style="32" bestFit="1" customWidth="1"/>
    <col min="14863" max="14863" width="9.08984375" style="32"/>
    <col min="14864" max="14864" width="9.453125" style="32" bestFit="1" customWidth="1"/>
    <col min="14865" max="14865" width="9.08984375" style="32"/>
    <col min="14866" max="14866" width="8.36328125" style="32" customWidth="1"/>
    <col min="14867" max="14867" width="11.90625" style="32" customWidth="1"/>
    <col min="14868" max="14868" width="11.6328125" style="32" customWidth="1"/>
    <col min="14869" max="15099" width="9.08984375" style="32"/>
    <col min="15100" max="15100" width="22.54296875" style="32" customWidth="1"/>
    <col min="15101" max="15101" width="20.36328125" style="32" customWidth="1"/>
    <col min="15102" max="15102" width="13.54296875" style="32" customWidth="1"/>
    <col min="15103" max="15103" width="13.6328125" style="32" customWidth="1"/>
    <col min="15104" max="15104" width="12.453125" style="32" customWidth="1"/>
    <col min="15105" max="15105" width="11.90625" style="32" customWidth="1"/>
    <col min="15106" max="15106" width="12.453125" style="32" customWidth="1"/>
    <col min="15107" max="15107" width="12.54296875" style="32" customWidth="1"/>
    <col min="15108" max="15108" width="12.36328125" style="32" customWidth="1"/>
    <col min="15109" max="15111" width="11.90625" style="32" customWidth="1"/>
    <col min="15112" max="15112" width="12.6328125" style="32" customWidth="1"/>
    <col min="15113" max="15113" width="12" style="32" customWidth="1"/>
    <col min="15114" max="15114" width="9.08984375" style="32"/>
    <col min="15115" max="15115" width="11.90625" style="32" customWidth="1"/>
    <col min="15116" max="15116" width="13.90625" style="32" customWidth="1"/>
    <col min="15117" max="15117" width="9.08984375" style="32"/>
    <col min="15118" max="15118" width="10.453125" style="32" bestFit="1" customWidth="1"/>
    <col min="15119" max="15119" width="9.08984375" style="32"/>
    <col min="15120" max="15120" width="9.453125" style="32" bestFit="1" customWidth="1"/>
    <col min="15121" max="15121" width="9.08984375" style="32"/>
    <col min="15122" max="15122" width="8.36328125" style="32" customWidth="1"/>
    <col min="15123" max="15123" width="11.90625" style="32" customWidth="1"/>
    <col min="15124" max="15124" width="11.6328125" style="32" customWidth="1"/>
    <col min="15125" max="15355" width="9.08984375" style="32"/>
    <col min="15356" max="15356" width="22.54296875" style="32" customWidth="1"/>
    <col min="15357" max="15357" width="20.36328125" style="32" customWidth="1"/>
    <col min="15358" max="15358" width="13.54296875" style="32" customWidth="1"/>
    <col min="15359" max="15359" width="13.6328125" style="32" customWidth="1"/>
    <col min="15360" max="15360" width="12.453125" style="32" customWidth="1"/>
    <col min="15361" max="15361" width="11.90625" style="32" customWidth="1"/>
    <col min="15362" max="15362" width="12.453125" style="32" customWidth="1"/>
    <col min="15363" max="15363" width="12.54296875" style="32" customWidth="1"/>
    <col min="15364" max="15364" width="12.36328125" style="32" customWidth="1"/>
    <col min="15365" max="15367" width="11.90625" style="32" customWidth="1"/>
    <col min="15368" max="15368" width="12.6328125" style="32" customWidth="1"/>
    <col min="15369" max="15369" width="12" style="32" customWidth="1"/>
    <col min="15370" max="15370" width="9.08984375" style="32"/>
    <col min="15371" max="15371" width="11.90625" style="32" customWidth="1"/>
    <col min="15372" max="15372" width="13.90625" style="32" customWidth="1"/>
    <col min="15373" max="15373" width="9.08984375" style="32"/>
    <col min="15374" max="15374" width="10.453125" style="32" bestFit="1" customWidth="1"/>
    <col min="15375" max="15375" width="9.08984375" style="32"/>
    <col min="15376" max="15376" width="9.453125" style="32" bestFit="1" customWidth="1"/>
    <col min="15377" max="15377" width="9.08984375" style="32"/>
    <col min="15378" max="15378" width="8.36328125" style="32" customWidth="1"/>
    <col min="15379" max="15379" width="11.90625" style="32" customWidth="1"/>
    <col min="15380" max="15380" width="11.6328125" style="32" customWidth="1"/>
    <col min="15381" max="15611" width="9.08984375" style="32"/>
    <col min="15612" max="15612" width="22.54296875" style="32" customWidth="1"/>
    <col min="15613" max="15613" width="20.36328125" style="32" customWidth="1"/>
    <col min="15614" max="15614" width="13.54296875" style="32" customWidth="1"/>
    <col min="15615" max="15615" width="13.6328125" style="32" customWidth="1"/>
    <col min="15616" max="15616" width="12.453125" style="32" customWidth="1"/>
    <col min="15617" max="15617" width="11.90625" style="32" customWidth="1"/>
    <col min="15618" max="15618" width="12.453125" style="32" customWidth="1"/>
    <col min="15619" max="15619" width="12.54296875" style="32" customWidth="1"/>
    <col min="15620" max="15620" width="12.36328125" style="32" customWidth="1"/>
    <col min="15621" max="15623" width="11.90625" style="32" customWidth="1"/>
    <col min="15624" max="15624" width="12.6328125" style="32" customWidth="1"/>
    <col min="15625" max="15625" width="12" style="32" customWidth="1"/>
    <col min="15626" max="15626" width="9.08984375" style="32"/>
    <col min="15627" max="15627" width="11.90625" style="32" customWidth="1"/>
    <col min="15628" max="15628" width="13.90625" style="32" customWidth="1"/>
    <col min="15629" max="15629" width="9.08984375" style="32"/>
    <col min="15630" max="15630" width="10.453125" style="32" bestFit="1" customWidth="1"/>
    <col min="15631" max="15631" width="9.08984375" style="32"/>
    <col min="15632" max="15632" width="9.453125" style="32" bestFit="1" customWidth="1"/>
    <col min="15633" max="15633" width="9.08984375" style="32"/>
    <col min="15634" max="15634" width="8.36328125" style="32" customWidth="1"/>
    <col min="15635" max="15635" width="11.90625" style="32" customWidth="1"/>
    <col min="15636" max="15636" width="11.6328125" style="32" customWidth="1"/>
    <col min="15637" max="15867" width="9.08984375" style="32"/>
    <col min="15868" max="15868" width="22.54296875" style="32" customWidth="1"/>
    <col min="15869" max="15869" width="20.36328125" style="32" customWidth="1"/>
    <col min="15870" max="15870" width="13.54296875" style="32" customWidth="1"/>
    <col min="15871" max="15871" width="13.6328125" style="32" customWidth="1"/>
    <col min="15872" max="15872" width="12.453125" style="32" customWidth="1"/>
    <col min="15873" max="15873" width="11.90625" style="32" customWidth="1"/>
    <col min="15874" max="15874" width="12.453125" style="32" customWidth="1"/>
    <col min="15875" max="15875" width="12.54296875" style="32" customWidth="1"/>
    <col min="15876" max="15876" width="12.36328125" style="32" customWidth="1"/>
    <col min="15877" max="15879" width="11.90625" style="32" customWidth="1"/>
    <col min="15880" max="15880" width="12.6328125" style="32" customWidth="1"/>
    <col min="15881" max="15881" width="12" style="32" customWidth="1"/>
    <col min="15882" max="15882" width="9.08984375" style="32"/>
    <col min="15883" max="15883" width="11.90625" style="32" customWidth="1"/>
    <col min="15884" max="15884" width="13.90625" style="32" customWidth="1"/>
    <col min="15885" max="15885" width="9.08984375" style="32"/>
    <col min="15886" max="15886" width="10.453125" style="32" bestFit="1" customWidth="1"/>
    <col min="15887" max="15887" width="9.08984375" style="32"/>
    <col min="15888" max="15888" width="9.453125" style="32" bestFit="1" customWidth="1"/>
    <col min="15889" max="15889" width="9.08984375" style="32"/>
    <col min="15890" max="15890" width="8.36328125" style="32" customWidth="1"/>
    <col min="15891" max="15891" width="11.90625" style="32" customWidth="1"/>
    <col min="15892" max="15892" width="11.6328125" style="32" customWidth="1"/>
    <col min="15893" max="16123" width="9.08984375" style="32"/>
    <col min="16124" max="16124" width="22.54296875" style="32" customWidth="1"/>
    <col min="16125" max="16125" width="20.36328125" style="32" customWidth="1"/>
    <col min="16126" max="16126" width="13.54296875" style="32" customWidth="1"/>
    <col min="16127" max="16127" width="13.6328125" style="32" customWidth="1"/>
    <col min="16128" max="16128" width="12.453125" style="32" customWidth="1"/>
    <col min="16129" max="16129" width="11.90625" style="32" customWidth="1"/>
    <col min="16130" max="16130" width="12.453125" style="32" customWidth="1"/>
    <col min="16131" max="16131" width="12.54296875" style="32" customWidth="1"/>
    <col min="16132" max="16132" width="12.36328125" style="32" customWidth="1"/>
    <col min="16133" max="16135" width="11.90625" style="32" customWidth="1"/>
    <col min="16136" max="16136" width="12.6328125" style="32" customWidth="1"/>
    <col min="16137" max="16137" width="12" style="32" customWidth="1"/>
    <col min="16138" max="16138" width="9.08984375" style="32"/>
    <col min="16139" max="16139" width="11.90625" style="32" customWidth="1"/>
    <col min="16140" max="16140" width="13.90625" style="32" customWidth="1"/>
    <col min="16141" max="16141" width="9.08984375" style="32"/>
    <col min="16142" max="16142" width="10.453125" style="32" bestFit="1" customWidth="1"/>
    <col min="16143" max="16143" width="9.08984375" style="32"/>
    <col min="16144" max="16144" width="9.453125" style="32" bestFit="1" customWidth="1"/>
    <col min="16145" max="16145" width="9.08984375" style="32"/>
    <col min="16146" max="16146" width="8.36328125" style="32" customWidth="1"/>
    <col min="16147" max="16147" width="11.90625" style="32" customWidth="1"/>
    <col min="16148" max="16148" width="11.6328125" style="32" customWidth="1"/>
    <col min="16149" max="16384" width="9.08984375" style="32"/>
  </cols>
  <sheetData>
    <row r="1" spans="1:20" x14ac:dyDescent="0.3">
      <c r="A1" s="33" t="s">
        <v>102</v>
      </c>
    </row>
    <row r="2" spans="1:20" x14ac:dyDescent="0.3">
      <c r="M2" s="34" t="s">
        <v>213</v>
      </c>
      <c r="N2" s="34" t="s">
        <v>213</v>
      </c>
    </row>
    <row r="3" spans="1:20" x14ac:dyDescent="0.3">
      <c r="A3" s="35" t="s">
        <v>0</v>
      </c>
      <c r="B3" s="35" t="s">
        <v>1</v>
      </c>
      <c r="C3" s="35">
        <v>1850</v>
      </c>
      <c r="D3" s="35">
        <v>1860</v>
      </c>
      <c r="E3" s="35">
        <v>1870</v>
      </c>
      <c r="F3" s="35">
        <v>1880</v>
      </c>
      <c r="G3" s="35">
        <v>1890</v>
      </c>
      <c r="H3" s="35">
        <v>1900</v>
      </c>
      <c r="I3" s="35">
        <v>1910</v>
      </c>
      <c r="J3" s="35">
        <v>1920</v>
      </c>
      <c r="K3" s="35">
        <v>1930</v>
      </c>
      <c r="L3" s="35">
        <v>1940</v>
      </c>
      <c r="M3" s="35">
        <v>1950</v>
      </c>
      <c r="N3" s="35">
        <v>1960</v>
      </c>
      <c r="P3" s="35"/>
      <c r="Q3" s="35"/>
      <c r="S3" s="35"/>
      <c r="T3" s="35"/>
    </row>
    <row r="4" spans="1:20" x14ac:dyDescent="0.3">
      <c r="A4" s="32" t="s">
        <v>83</v>
      </c>
      <c r="B4" s="28" t="s">
        <v>83</v>
      </c>
      <c r="C4" s="36">
        <f t="shared" ref="C4:K4" si="0">D4*C6/D6</f>
        <v>2812336.711746376</v>
      </c>
      <c r="D4" s="36">
        <f t="shared" si="0"/>
        <v>3109677.6345539549</v>
      </c>
      <c r="E4" s="36">
        <f t="shared" si="0"/>
        <v>3438455.6267589466</v>
      </c>
      <c r="F4" s="36">
        <f t="shared" si="0"/>
        <v>3801994.4465678101</v>
      </c>
      <c r="G4" s="36">
        <f t="shared" si="0"/>
        <v>4203969.2643519025</v>
      </c>
      <c r="H4" s="36">
        <f t="shared" si="0"/>
        <v>4632294.7548787566</v>
      </c>
      <c r="I4" s="36">
        <f t="shared" si="0"/>
        <v>5444606.2572274301</v>
      </c>
      <c r="J4" s="36">
        <f t="shared" si="0"/>
        <v>5726262.4932752689</v>
      </c>
      <c r="K4" s="36">
        <f t="shared" si="0"/>
        <v>6393200.1133469651</v>
      </c>
      <c r="L4" s="36">
        <f>M4*L6/M6</f>
        <v>7618298.4481105208</v>
      </c>
      <c r="M4" s="86">
        <v>8935450</v>
      </c>
      <c r="N4" s="31">
        <v>11624933</v>
      </c>
      <c r="S4" s="31"/>
      <c r="T4" s="31"/>
    </row>
    <row r="5" spans="1:20" x14ac:dyDescent="0.3">
      <c r="A5" s="32" t="s">
        <v>203</v>
      </c>
      <c r="C5" s="36">
        <f t="shared" ref="C5:K5" si="1">D5*C6/D6</f>
        <v>4079.0205064359407</v>
      </c>
      <c r="D5" s="36">
        <f t="shared" si="1"/>
        <v>4510.2845568851317</v>
      </c>
      <c r="E5" s="36">
        <f t="shared" si="1"/>
        <v>4987.1450148337171</v>
      </c>
      <c r="F5" s="36">
        <f t="shared" si="1"/>
        <v>5514.4226678587875</v>
      </c>
      <c r="G5" s="36">
        <f t="shared" si="1"/>
        <v>6097.4479926585273</v>
      </c>
      <c r="H5" s="36">
        <f t="shared" si="1"/>
        <v>6718.6924019751286</v>
      </c>
      <c r="I5" s="36">
        <f t="shared" si="1"/>
        <v>7896.8711249760763</v>
      </c>
      <c r="J5" s="36">
        <f t="shared" si="1"/>
        <v>8305.3860648145837</v>
      </c>
      <c r="K5" s="36">
        <f t="shared" si="1"/>
        <v>9272.7141295599722</v>
      </c>
      <c r="L5" s="36">
        <f>M5*L6/M6</f>
        <v>11049.599951598671</v>
      </c>
      <c r="M5" s="31">
        <v>12960</v>
      </c>
      <c r="N5" s="31">
        <v>30328</v>
      </c>
      <c r="S5" s="31"/>
      <c r="T5" s="31"/>
    </row>
    <row r="6" spans="1:20" x14ac:dyDescent="0.3">
      <c r="A6" s="32" t="s">
        <v>84</v>
      </c>
      <c r="B6" s="28" t="s">
        <v>84</v>
      </c>
      <c r="C6" s="31">
        <f t="shared" ref="C6:E6" si="2">D6*0.99^10</f>
        <v>2838452.5146431369</v>
      </c>
      <c r="D6" s="31">
        <f t="shared" si="2"/>
        <v>3138554.592223098</v>
      </c>
      <c r="E6" s="31">
        <f t="shared" si="2"/>
        <v>3470385.66879219</v>
      </c>
      <c r="F6" s="31">
        <f>G6*0.99^10</f>
        <v>3837300.367500545</v>
      </c>
      <c r="G6" s="31">
        <f>H18*0.99^1</f>
        <v>4243007.9869320588</v>
      </c>
      <c r="H6" s="31">
        <v>4675310.9756153524</v>
      </c>
      <c r="I6" s="31">
        <v>5495165.7308744993</v>
      </c>
      <c r="J6" s="31">
        <v>5779437.4712161683</v>
      </c>
      <c r="K6" s="31">
        <v>6452568.3793665925</v>
      </c>
      <c r="L6" s="31">
        <v>7689043.170763596</v>
      </c>
      <c r="M6" s="31">
        <v>9018426</v>
      </c>
      <c r="N6" s="31">
        <v>11424922</v>
      </c>
      <c r="S6" s="31"/>
      <c r="T6" s="31"/>
    </row>
    <row r="7" spans="1:20" x14ac:dyDescent="0.3">
      <c r="A7" s="32" t="s">
        <v>85</v>
      </c>
      <c r="B7" s="28" t="s">
        <v>85</v>
      </c>
      <c r="C7" s="36">
        <f>D7*C6/D6</f>
        <v>1135889.1838286817</v>
      </c>
      <c r="D7" s="36">
        <f t="shared" ref="D7:L7" si="3">E7*D6/E6</f>
        <v>1255983.7431736179</v>
      </c>
      <c r="E7" s="36">
        <f t="shared" si="3"/>
        <v>1388775.5826666409</v>
      </c>
      <c r="F7" s="36">
        <f t="shared" si="3"/>
        <v>1535607.1521575889</v>
      </c>
      <c r="G7" s="36">
        <f t="shared" si="3"/>
        <v>1697962.8351685756</v>
      </c>
      <c r="H7" s="36">
        <f t="shared" si="3"/>
        <v>1870961.4273412204</v>
      </c>
      <c r="I7" s="36">
        <f t="shared" si="3"/>
        <v>2199050.1108774529</v>
      </c>
      <c r="J7" s="36">
        <f t="shared" si="3"/>
        <v>2312809.7011670419</v>
      </c>
      <c r="K7" s="36">
        <f t="shared" si="3"/>
        <v>2582182.5773819447</v>
      </c>
      <c r="L7" s="36">
        <f t="shared" si="3"/>
        <v>3076993.8642994086</v>
      </c>
      <c r="M7" s="31">
        <v>3608985</v>
      </c>
      <c r="N7" s="31">
        <v>4267288</v>
      </c>
      <c r="S7" s="31"/>
      <c r="T7" s="31"/>
    </row>
    <row r="8" spans="1:20" x14ac:dyDescent="0.3">
      <c r="A8" s="32" t="s">
        <v>86</v>
      </c>
      <c r="B8" s="28" t="s">
        <v>86</v>
      </c>
      <c r="C8" s="36">
        <f t="shared" ref="C8:K8" si="4">D8*C9/D9</f>
        <v>304094.68203647929</v>
      </c>
      <c r="D8" s="36">
        <f t="shared" si="4"/>
        <v>336245.80853564449</v>
      </c>
      <c r="E8" s="36">
        <f t="shared" si="4"/>
        <v>371796.18861018569</v>
      </c>
      <c r="F8" s="36">
        <f t="shared" si="4"/>
        <v>411105.21635069582</v>
      </c>
      <c r="G8" s="36">
        <f t="shared" si="4"/>
        <v>470773.90732352016</v>
      </c>
      <c r="H8" s="36">
        <f t="shared" si="4"/>
        <v>544448.34353029577</v>
      </c>
      <c r="I8" s="36">
        <f t="shared" si="4"/>
        <v>625888.7555170398</v>
      </c>
      <c r="J8" s="36">
        <f t="shared" si="4"/>
        <v>702981.99453229434</v>
      </c>
      <c r="K8" s="36">
        <f t="shared" si="4"/>
        <v>785394.97561183607</v>
      </c>
      <c r="L8" s="36">
        <f>M8*L9/M9</f>
        <v>899478.12187145976</v>
      </c>
      <c r="M8" s="86">
        <v>1131460</v>
      </c>
      <c r="N8" s="86">
        <v>1492890</v>
      </c>
      <c r="S8" s="31"/>
      <c r="T8" s="31"/>
    </row>
    <row r="9" spans="1:20" x14ac:dyDescent="0.3">
      <c r="A9" s="32" t="s">
        <v>87</v>
      </c>
      <c r="B9" s="28" t="s">
        <v>87</v>
      </c>
      <c r="C9" s="31">
        <f t="shared" ref="C9:E9" si="5">D9*0.99^10</f>
        <v>5683845.8339095665</v>
      </c>
      <c r="D9" s="31">
        <f t="shared" si="5"/>
        <v>6284783.8219861146</v>
      </c>
      <c r="E9" s="31">
        <f t="shared" si="5"/>
        <v>6949257.3942544488</v>
      </c>
      <c r="F9" s="31">
        <f>D28*0.99^2</f>
        <v>7683983.9999999963</v>
      </c>
      <c r="G9" s="31">
        <v>8799253.8834767509</v>
      </c>
      <c r="H9" s="31">
        <v>10176305.709885487</v>
      </c>
      <c r="I9" s="31">
        <v>11698511.699423986</v>
      </c>
      <c r="J9" s="31">
        <v>13139464.505520357</v>
      </c>
      <c r="K9" s="31">
        <v>14679848.822773326</v>
      </c>
      <c r="L9" s="31">
        <v>16812181.460899737</v>
      </c>
      <c r="M9" s="86">
        <v>21148164</v>
      </c>
      <c r="N9" s="86">
        <v>26896479</v>
      </c>
      <c r="S9" s="31"/>
      <c r="T9" s="31"/>
    </row>
    <row r="10" spans="1:20" s="33" customFormat="1" x14ac:dyDescent="0.3">
      <c r="A10" s="33" t="s">
        <v>126</v>
      </c>
      <c r="B10" s="37"/>
      <c r="C10" s="34">
        <f>SUM(C4:C9)</f>
        <v>12778697.946670676</v>
      </c>
      <c r="D10" s="34">
        <f t="shared" ref="D10:N10" si="6">SUM(D4:D9)</f>
        <v>14129755.885029316</v>
      </c>
      <c r="E10" s="34">
        <f t="shared" si="6"/>
        <v>15623657.606097244</v>
      </c>
      <c r="F10" s="34">
        <f t="shared" si="6"/>
        <v>17275505.605244495</v>
      </c>
      <c r="G10" s="34">
        <f t="shared" si="6"/>
        <v>19421065.325245466</v>
      </c>
      <c r="H10" s="34">
        <f t="shared" si="6"/>
        <v>21906039.903653085</v>
      </c>
      <c r="I10" s="34">
        <f t="shared" si="6"/>
        <v>25471119.425045382</v>
      </c>
      <c r="J10" s="34">
        <f t="shared" si="6"/>
        <v>27669261.551775943</v>
      </c>
      <c r="K10" s="34">
        <f t="shared" si="6"/>
        <v>30902467.582610223</v>
      </c>
      <c r="L10" s="34">
        <f t="shared" si="6"/>
        <v>36107044.665896326</v>
      </c>
      <c r="M10" s="34">
        <f t="shared" si="6"/>
        <v>43855445</v>
      </c>
      <c r="N10" s="34">
        <f t="shared" si="6"/>
        <v>55736840</v>
      </c>
      <c r="O10" s="35"/>
      <c r="P10" s="34"/>
      <c r="Q10" s="34"/>
      <c r="R10" s="35"/>
      <c r="S10" s="34"/>
      <c r="T10" s="34"/>
    </row>
    <row r="11" spans="1:20" x14ac:dyDescent="0.3">
      <c r="A11" s="14" t="s">
        <v>101</v>
      </c>
      <c r="B11" s="37"/>
      <c r="C11" s="38"/>
      <c r="D11" s="30">
        <f>((D10/C10)^(1/10))*100-100</f>
        <v>1.0101010101010104</v>
      </c>
      <c r="E11" s="30">
        <f>((E10/D10)^(1/10))*100-100</f>
        <v>1.0101010101010104</v>
      </c>
      <c r="F11" s="30">
        <f t="shared" ref="F11:N11" si="7">((F10/E10)^(1/10))*100-100</f>
        <v>1.0101010101010104</v>
      </c>
      <c r="G11" s="30">
        <f t="shared" si="7"/>
        <v>1.1775661692969805</v>
      </c>
      <c r="H11" s="30">
        <f t="shared" si="7"/>
        <v>1.2113185004164677</v>
      </c>
      <c r="I11" s="30">
        <f t="shared" si="7"/>
        <v>1.5192535372279963</v>
      </c>
      <c r="J11" s="30">
        <f t="shared" si="7"/>
        <v>0.83120414762956329</v>
      </c>
      <c r="K11" s="30">
        <f t="shared" si="7"/>
        <v>1.1112685425826783</v>
      </c>
      <c r="L11" s="30">
        <f t="shared" si="7"/>
        <v>1.5686963778277487</v>
      </c>
      <c r="M11" s="30">
        <f t="shared" si="7"/>
        <v>1.9631298104495016</v>
      </c>
      <c r="N11" s="30">
        <f t="shared" si="7"/>
        <v>2.4263937042814803</v>
      </c>
    </row>
    <row r="12" spans="1:20" x14ac:dyDescent="0.3">
      <c r="A12" s="33"/>
      <c r="C12" s="38"/>
      <c r="D12" s="30"/>
      <c r="E12" s="30"/>
      <c r="F12" s="30"/>
      <c r="G12" s="30"/>
      <c r="H12" s="30"/>
      <c r="I12" s="30"/>
      <c r="J12" s="30"/>
      <c r="K12" s="30"/>
      <c r="L12" s="30"/>
      <c r="M12" s="30"/>
      <c r="N12" s="30"/>
    </row>
    <row r="13" spans="1:20" x14ac:dyDescent="0.3">
      <c r="A13" s="33"/>
      <c r="C13" s="38"/>
      <c r="D13" s="30"/>
      <c r="E13" s="30"/>
      <c r="F13" s="30"/>
      <c r="G13" s="30"/>
      <c r="H13" s="30"/>
      <c r="I13" s="30"/>
      <c r="J13" s="30"/>
      <c r="K13" s="30"/>
      <c r="L13" s="30"/>
      <c r="M13" s="30"/>
      <c r="N13" s="30"/>
    </row>
    <row r="14" spans="1:20" x14ac:dyDescent="0.3">
      <c r="A14" s="33" t="s">
        <v>84</v>
      </c>
      <c r="B14" s="32"/>
      <c r="C14" s="39">
        <v>1856</v>
      </c>
      <c r="D14" s="40">
        <v>1866</v>
      </c>
      <c r="E14" s="40">
        <v>1872</v>
      </c>
      <c r="F14" s="40">
        <v>1876</v>
      </c>
      <c r="G14" s="40">
        <v>1886</v>
      </c>
      <c r="H14" s="40">
        <v>1891</v>
      </c>
      <c r="I14" s="40">
        <v>1896</v>
      </c>
      <c r="J14" s="40">
        <v>1901</v>
      </c>
      <c r="K14" s="40">
        <v>1906</v>
      </c>
      <c r="L14" s="40">
        <v>1911</v>
      </c>
      <c r="M14" s="40">
        <v>1921</v>
      </c>
      <c r="N14" s="40">
        <v>1926</v>
      </c>
      <c r="O14" s="40">
        <v>1931</v>
      </c>
      <c r="P14" s="40">
        <v>1936</v>
      </c>
      <c r="Q14" s="40">
        <v>1948</v>
      </c>
      <c r="R14" s="40">
        <v>1954</v>
      </c>
      <c r="S14" s="35">
        <v>1960</v>
      </c>
    </row>
    <row r="15" spans="1:20" x14ac:dyDescent="0.3">
      <c r="A15" s="28" t="s">
        <v>146</v>
      </c>
      <c r="B15" s="32"/>
      <c r="C15" s="41">
        <v>2496000</v>
      </c>
      <c r="D15" s="41">
        <v>2921000.0000000084</v>
      </c>
      <c r="E15" s="41">
        <v>2416000.0000000047</v>
      </c>
      <c r="F15" s="41">
        <v>2868000.0000000079</v>
      </c>
      <c r="G15" s="41">
        <v>3817000.000000014</v>
      </c>
      <c r="H15" s="41">
        <v>4125000.0000000023</v>
      </c>
      <c r="I15" s="41">
        <v>4428999.9999999953</v>
      </c>
      <c r="J15" s="41">
        <v>4739000.0000000019</v>
      </c>
      <c r="K15" s="41">
        <v>5231999.9999999935</v>
      </c>
      <c r="L15" s="41">
        <v>5562999.9999999888</v>
      </c>
      <c r="M15" s="41">
        <v>5803999.9999999972</v>
      </c>
      <c r="N15" s="41">
        <v>6066000.0000000121</v>
      </c>
      <c r="O15" s="41">
        <v>6553000.0000000149</v>
      </c>
      <c r="P15" s="41">
        <v>7236000.0000000075</v>
      </c>
      <c r="Q15" s="41">
        <v>8682000.0000000093</v>
      </c>
      <c r="R15" s="41">
        <v>9432999.9999999553</v>
      </c>
      <c r="S15" s="41">
        <v>10783999.999999968</v>
      </c>
    </row>
    <row r="16" spans="1:20" x14ac:dyDescent="0.3">
      <c r="A16" s="28" t="s">
        <v>101</v>
      </c>
      <c r="C16" s="41"/>
      <c r="D16" s="42">
        <f>((D15/C15)^(1/10))*100-100</f>
        <v>1.5847924446210016</v>
      </c>
      <c r="E16" s="42">
        <f>((E15/D15)^(1/6))*100-100</f>
        <v>-3.1140291480091093</v>
      </c>
      <c r="F16" s="42">
        <f>((F15/E15)^(1/4))*100-100</f>
        <v>4.38078394256938</v>
      </c>
      <c r="G16" s="42">
        <f>((G15/F15)^(1/10))*100-100</f>
        <v>2.8997456573071929</v>
      </c>
      <c r="H16" s="42">
        <f>((H15/G15)^(1/5))*100-100</f>
        <v>1.5641313778964587</v>
      </c>
      <c r="I16" s="42">
        <f>((I15/H15)^(1/5))*100-100</f>
        <v>1.4323168530997066</v>
      </c>
      <c r="J16" s="42">
        <f>((J15/I15)^(1/5))*100-100</f>
        <v>1.3622414576662152</v>
      </c>
      <c r="K16" s="43">
        <f>((K15/J15)^(1/5))*100-100</f>
        <v>1.9990684319003833</v>
      </c>
      <c r="L16" s="43">
        <f>((L15/K15)^(1/5))*100-100</f>
        <v>1.2344353646036126</v>
      </c>
      <c r="M16" s="43">
        <f>((M15/L15)^(1/10))*100-100</f>
        <v>0.42499860767006226</v>
      </c>
      <c r="N16" s="43">
        <f>((N15/M15)^(1/5))*100-100</f>
        <v>0.88695179762900977</v>
      </c>
      <c r="O16" s="43">
        <f>((O15/N15)^(1/5))*100-100</f>
        <v>1.5564596100146701</v>
      </c>
      <c r="P16" s="43">
        <f>((P15/O15)^(1/5))*100-100</f>
        <v>2.0027024440930887</v>
      </c>
      <c r="Q16" s="43">
        <f>((Q15/P15)^(1/12))*100-100</f>
        <v>1.5297776956030731</v>
      </c>
      <c r="R16" s="43">
        <f>((R15/Q15)^(1/6))*100-100</f>
        <v>1.3923079487889538</v>
      </c>
      <c r="S16" s="43">
        <f>((S15/R15)^(1/6))*100-100</f>
        <v>2.2558918299660604</v>
      </c>
    </row>
    <row r="17" spans="1:19" x14ac:dyDescent="0.3">
      <c r="A17" s="28" t="s">
        <v>145</v>
      </c>
      <c r="C17" s="44">
        <v>1</v>
      </c>
      <c r="D17" s="43">
        <v>1</v>
      </c>
      <c r="E17" s="43">
        <v>1</v>
      </c>
      <c r="F17" s="43">
        <v>1</v>
      </c>
      <c r="G17" s="43">
        <v>1</v>
      </c>
      <c r="H17" s="43">
        <v>1</v>
      </c>
      <c r="I17" s="43">
        <v>1</v>
      </c>
      <c r="J17" s="43">
        <v>1</v>
      </c>
      <c r="K17" s="30"/>
      <c r="L17" s="30"/>
      <c r="M17" s="30"/>
      <c r="N17" s="30"/>
    </row>
    <row r="18" spans="1:19" x14ac:dyDescent="0.3">
      <c r="A18" s="35" t="s">
        <v>144</v>
      </c>
      <c r="C18" s="34">
        <f>D18*(0.99^10)</f>
        <v>3014883.018456684</v>
      </c>
      <c r="D18" s="34">
        <f>E18*(0.99^6)</f>
        <v>3333638.6266029584</v>
      </c>
      <c r="E18" s="34">
        <f>F18*(0.99^4)</f>
        <v>3540848.5550374347</v>
      </c>
      <c r="F18" s="34">
        <f>G18*(0.99^10)</f>
        <v>3686095.4221925563</v>
      </c>
      <c r="G18" s="34">
        <f t="shared" ref="G18:H18" si="8">H18*(0.99^5)</f>
        <v>4075816.542645067</v>
      </c>
      <c r="H18" s="34">
        <f t="shared" si="8"/>
        <v>4285866.6534667257</v>
      </c>
      <c r="I18" s="34">
        <f>J18*(0.99^5)</f>
        <v>4506741.8464761013</v>
      </c>
      <c r="J18" s="34">
        <f t="shared" ref="J18:S18" si="9">J15</f>
        <v>4739000.0000000019</v>
      </c>
      <c r="K18" s="34">
        <f t="shared" si="9"/>
        <v>5231999.9999999935</v>
      </c>
      <c r="L18" s="34">
        <f t="shared" si="9"/>
        <v>5562999.9999999888</v>
      </c>
      <c r="M18" s="34">
        <f t="shared" si="9"/>
        <v>5803999.9999999972</v>
      </c>
      <c r="N18" s="34">
        <f t="shared" si="9"/>
        <v>6066000.0000000121</v>
      </c>
      <c r="O18" s="34">
        <f t="shared" si="9"/>
        <v>6553000.0000000149</v>
      </c>
      <c r="P18" s="34">
        <f t="shared" si="9"/>
        <v>7236000.0000000075</v>
      </c>
      <c r="Q18" s="34">
        <f t="shared" si="9"/>
        <v>8682000.0000000093</v>
      </c>
      <c r="R18" s="34">
        <f t="shared" si="9"/>
        <v>9432999.9999999553</v>
      </c>
      <c r="S18" s="34">
        <f t="shared" si="9"/>
        <v>10783999.999999968</v>
      </c>
    </row>
    <row r="19" spans="1:19" x14ac:dyDescent="0.3">
      <c r="A19" s="35"/>
      <c r="C19" s="34"/>
      <c r="D19" s="30"/>
      <c r="E19" s="30"/>
      <c r="F19" s="30"/>
      <c r="G19" s="30"/>
      <c r="H19" s="30"/>
      <c r="I19" s="34"/>
      <c r="J19" s="34"/>
      <c r="K19" s="34"/>
      <c r="L19" s="34"/>
      <c r="M19" s="34"/>
      <c r="N19" s="34"/>
      <c r="O19" s="34"/>
      <c r="P19" s="34"/>
      <c r="Q19" s="34"/>
      <c r="R19" s="34"/>
      <c r="S19" s="34"/>
    </row>
    <row r="20" spans="1:19" ht="106.5" customHeight="1" x14ac:dyDescent="0.3">
      <c r="A20" s="109" t="s">
        <v>147</v>
      </c>
      <c r="B20" s="109"/>
      <c r="C20" s="109"/>
      <c r="D20" s="109"/>
      <c r="E20" s="109"/>
      <c r="F20" s="109"/>
      <c r="G20" s="109"/>
      <c r="H20" s="45"/>
      <c r="I20" s="45"/>
      <c r="J20" s="45"/>
      <c r="K20" s="45"/>
      <c r="L20" s="45"/>
      <c r="M20" s="45"/>
      <c r="N20" s="45"/>
    </row>
    <row r="21" spans="1:19" ht="13.5" customHeight="1" x14ac:dyDescent="0.3">
      <c r="A21" s="35" t="s">
        <v>148</v>
      </c>
      <c r="B21" s="29"/>
      <c r="C21" s="29"/>
      <c r="D21" s="29"/>
      <c r="E21" s="29"/>
      <c r="F21" s="29"/>
      <c r="G21" s="29"/>
      <c r="H21" s="45"/>
      <c r="I21" s="45"/>
      <c r="J21" s="45"/>
      <c r="K21" s="45"/>
      <c r="L21" s="45"/>
      <c r="M21" s="45"/>
      <c r="N21" s="45"/>
    </row>
    <row r="22" spans="1:19" ht="13.5" customHeight="1" x14ac:dyDescent="0.3">
      <c r="A22" s="28" t="s">
        <v>153</v>
      </c>
      <c r="B22" s="29"/>
      <c r="C22" s="29"/>
      <c r="D22" s="29"/>
      <c r="E22" s="29"/>
      <c r="F22" s="29"/>
      <c r="G22" s="29"/>
      <c r="H22" s="45"/>
      <c r="I22" s="45"/>
      <c r="J22" s="45"/>
      <c r="K22" s="45"/>
      <c r="L22" s="45"/>
      <c r="M22" s="45"/>
      <c r="N22" s="45"/>
    </row>
    <row r="23" spans="1:19" x14ac:dyDescent="0.3">
      <c r="A23" s="28"/>
      <c r="C23" s="38"/>
      <c r="D23" s="30"/>
      <c r="E23" s="30"/>
      <c r="F23" s="30"/>
      <c r="G23" s="30"/>
      <c r="H23" s="30"/>
      <c r="I23" s="30"/>
      <c r="J23" s="30"/>
      <c r="K23" s="30"/>
      <c r="L23" s="30"/>
      <c r="M23" s="30"/>
      <c r="N23" s="30"/>
    </row>
    <row r="24" spans="1:19" x14ac:dyDescent="0.3">
      <c r="A24" s="35" t="s">
        <v>87</v>
      </c>
      <c r="C24" s="39">
        <v>1846</v>
      </c>
      <c r="D24" s="40">
        <v>1882</v>
      </c>
      <c r="E24" s="40">
        <v>1897</v>
      </c>
      <c r="F24" s="40">
        <v>1907</v>
      </c>
      <c r="G24" s="40">
        <v>1917</v>
      </c>
      <c r="H24" s="40">
        <v>1927</v>
      </c>
      <c r="I24" s="40">
        <v>1937</v>
      </c>
      <c r="J24" s="40">
        <v>1947</v>
      </c>
      <c r="K24" s="35">
        <v>1960</v>
      </c>
      <c r="L24" s="40"/>
      <c r="M24" s="40"/>
      <c r="N24" s="40"/>
      <c r="O24" s="46"/>
      <c r="P24" s="46"/>
      <c r="Q24" s="46"/>
      <c r="R24" s="46"/>
      <c r="S24" s="46"/>
    </row>
    <row r="25" spans="1:19" x14ac:dyDescent="0.3">
      <c r="A25" s="28" t="s">
        <v>146</v>
      </c>
      <c r="C25" s="41">
        <v>4476000.0000000093</v>
      </c>
      <c r="D25" s="41">
        <v>6817000</v>
      </c>
      <c r="E25" s="41">
        <v>9734405.0000000298</v>
      </c>
      <c r="F25" s="41">
        <v>11287000.000000019</v>
      </c>
      <c r="G25" s="41">
        <v>12718000.000000004</v>
      </c>
      <c r="H25" s="41">
        <v>14178000.000000019</v>
      </c>
      <c r="I25" s="41">
        <v>15921000.000000015</v>
      </c>
      <c r="J25" s="41">
        <v>19090447.000000108</v>
      </c>
      <c r="K25" s="41">
        <v>26100000.000000056</v>
      </c>
      <c r="L25" s="30"/>
      <c r="M25" s="30"/>
      <c r="N25" s="30"/>
    </row>
    <row r="26" spans="1:19" x14ac:dyDescent="0.3">
      <c r="A26" s="28" t="s">
        <v>101</v>
      </c>
      <c r="C26" s="38"/>
      <c r="D26" s="42">
        <f>((D25/C25)^(1/36))*100-100</f>
        <v>1.175437105252982</v>
      </c>
      <c r="E26" s="42">
        <f>((E25/D25)^(1/15))*100-100</f>
        <v>2.4034074210912166</v>
      </c>
      <c r="F26" s="43">
        <f>((F25/E25)^(1/10))*100-100</f>
        <v>1.4908550463186288</v>
      </c>
      <c r="G26" s="43">
        <f>((G25/F25)^(1/10))*100-100</f>
        <v>1.2008195534946537</v>
      </c>
      <c r="H26" s="43">
        <f t="shared" ref="H26:J26" si="10">((H25/G25)^(1/10))*100-100</f>
        <v>1.0926579216160377</v>
      </c>
      <c r="I26" s="43">
        <f t="shared" si="10"/>
        <v>1.1662232202226619</v>
      </c>
      <c r="J26" s="43">
        <f t="shared" si="10"/>
        <v>1.8320708195978881</v>
      </c>
      <c r="K26" s="43">
        <f>((K25/J25)^(1/13))*100-100</f>
        <v>2.4349197481538596</v>
      </c>
      <c r="L26" s="30"/>
      <c r="M26" s="30"/>
      <c r="N26" s="30"/>
    </row>
    <row r="27" spans="1:19" x14ac:dyDescent="0.3">
      <c r="A27" s="28" t="s">
        <v>145</v>
      </c>
      <c r="C27" s="44">
        <v>1</v>
      </c>
      <c r="D27" s="43">
        <v>1</v>
      </c>
      <c r="E27" s="43">
        <v>1</v>
      </c>
      <c r="L27" s="30"/>
      <c r="M27" s="30"/>
      <c r="N27" s="30"/>
    </row>
    <row r="28" spans="1:19" x14ac:dyDescent="0.3">
      <c r="A28" s="35" t="s">
        <v>144</v>
      </c>
      <c r="C28" s="34">
        <f>D28*(0.99^36)</f>
        <v>5459879.6295086527</v>
      </c>
      <c r="D28" s="47">
        <v>7839999.9999999963</v>
      </c>
      <c r="E28" s="47">
        <v>9734405.0000000298</v>
      </c>
      <c r="F28" s="47">
        <v>11287000.000000019</v>
      </c>
      <c r="G28" s="47">
        <v>12718000.000000004</v>
      </c>
      <c r="H28" s="47">
        <v>14178000.000000019</v>
      </c>
      <c r="I28" s="47">
        <v>15921000.000000015</v>
      </c>
      <c r="J28" s="47">
        <v>19090447.000000108</v>
      </c>
      <c r="K28" s="47">
        <v>26100000.000000056</v>
      </c>
      <c r="L28" s="30"/>
      <c r="M28" s="30"/>
      <c r="N28" s="30"/>
    </row>
    <row r="29" spans="1:19" ht="142.5" customHeight="1" x14ac:dyDescent="0.3">
      <c r="A29" s="109" t="s">
        <v>152</v>
      </c>
      <c r="B29" s="109"/>
      <c r="C29" s="109"/>
      <c r="D29" s="109"/>
      <c r="E29" s="109"/>
      <c r="F29" s="109"/>
      <c r="G29" s="109"/>
      <c r="H29" s="30"/>
      <c r="I29" s="30"/>
      <c r="J29" s="30"/>
      <c r="K29" s="30"/>
      <c r="L29" s="30"/>
      <c r="M29" s="30"/>
      <c r="N29" s="30"/>
    </row>
    <row r="30" spans="1:19" ht="15" customHeight="1" x14ac:dyDescent="0.3">
      <c r="A30" s="35" t="s">
        <v>148</v>
      </c>
      <c r="C30" s="38"/>
      <c r="D30" s="30"/>
      <c r="E30" s="30"/>
      <c r="F30" s="30"/>
      <c r="G30" s="30"/>
      <c r="H30" s="30"/>
      <c r="I30" s="30"/>
      <c r="J30" s="30"/>
      <c r="K30" s="30"/>
      <c r="L30" s="30"/>
      <c r="M30" s="30"/>
      <c r="N30" s="30"/>
    </row>
    <row r="31" spans="1:19" ht="12" customHeight="1" x14ac:dyDescent="0.3">
      <c r="A31" s="32" t="s">
        <v>150</v>
      </c>
      <c r="B31" s="35"/>
      <c r="D31" s="43"/>
      <c r="E31" s="43"/>
      <c r="F31" s="43"/>
      <c r="G31" s="43"/>
      <c r="H31" s="43"/>
      <c r="I31" s="43"/>
      <c r="J31" s="43"/>
      <c r="K31" s="43"/>
      <c r="L31" s="43"/>
      <c r="M31" s="43"/>
    </row>
    <row r="32" spans="1:19" ht="12" customHeight="1" x14ac:dyDescent="0.3">
      <c r="A32" s="28" t="s">
        <v>151</v>
      </c>
      <c r="B32" s="35"/>
      <c r="D32" s="35"/>
      <c r="F32" s="35"/>
    </row>
    <row r="33" spans="1:8" ht="12" customHeight="1" x14ac:dyDescent="0.3">
      <c r="A33" s="15" t="s">
        <v>149</v>
      </c>
      <c r="B33" s="35"/>
      <c r="D33" s="35"/>
      <c r="F33" s="35"/>
    </row>
    <row r="34" spans="1:8" ht="15" customHeight="1" x14ac:dyDescent="0.3">
      <c r="A34" s="48"/>
    </row>
    <row r="35" spans="1:8" ht="15" customHeight="1" x14ac:dyDescent="0.3">
      <c r="A35" s="28"/>
      <c r="D35" s="32"/>
      <c r="E35" s="43"/>
      <c r="G35" s="41"/>
    </row>
    <row r="36" spans="1:8" ht="15" customHeight="1" x14ac:dyDescent="0.3">
      <c r="A36" s="35"/>
      <c r="D36" s="49"/>
      <c r="E36" s="43"/>
      <c r="G36" s="41"/>
      <c r="H36" s="50"/>
    </row>
    <row r="37" spans="1:8" ht="15" customHeight="1" x14ac:dyDescent="0.3">
      <c r="A37" s="35"/>
      <c r="D37" s="49"/>
      <c r="E37" s="43"/>
      <c r="G37" s="41"/>
    </row>
    <row r="38" spans="1:8" ht="15" customHeight="1" x14ac:dyDescent="0.3">
      <c r="A38" s="35"/>
      <c r="D38" s="49"/>
      <c r="E38" s="43"/>
      <c r="G38" s="41"/>
    </row>
    <row r="39" spans="1:8" x14ac:dyDescent="0.3">
      <c r="A39" s="35"/>
      <c r="B39" s="51"/>
      <c r="C39" s="51"/>
      <c r="D39" s="49"/>
      <c r="E39" s="43"/>
      <c r="F39" s="51"/>
      <c r="G39" s="49"/>
    </row>
    <row r="40" spans="1:8" x14ac:dyDescent="0.3">
      <c r="A40" s="35"/>
      <c r="B40" s="51"/>
      <c r="C40" s="51"/>
      <c r="D40" s="49"/>
      <c r="E40" s="43"/>
      <c r="F40" s="51"/>
      <c r="G40" s="49"/>
    </row>
    <row r="41" spans="1:8" x14ac:dyDescent="0.3">
      <c r="A41" s="35"/>
      <c r="B41" s="51"/>
      <c r="C41" s="51"/>
      <c r="D41" s="49"/>
      <c r="E41" s="43"/>
      <c r="F41" s="51"/>
      <c r="G41" s="49"/>
    </row>
    <row r="42" spans="1:8" x14ac:dyDescent="0.3">
      <c r="A42" s="35"/>
      <c r="B42" s="51"/>
      <c r="C42" s="51"/>
      <c r="D42" s="49"/>
      <c r="E42" s="43"/>
      <c r="F42" s="51"/>
      <c r="G42" s="49"/>
    </row>
    <row r="43" spans="1:8" x14ac:dyDescent="0.3">
      <c r="A43" s="35"/>
      <c r="B43" s="51"/>
      <c r="C43" s="51"/>
      <c r="D43" s="49"/>
      <c r="E43" s="43"/>
      <c r="F43" s="51"/>
      <c r="G43" s="49"/>
    </row>
    <row r="44" spans="1:8" x14ac:dyDescent="0.3">
      <c r="A44" s="35"/>
      <c r="B44" s="51"/>
      <c r="C44" s="51"/>
      <c r="D44" s="49"/>
      <c r="E44" s="43"/>
      <c r="F44" s="51"/>
      <c r="G44" s="49"/>
    </row>
    <row r="45" spans="1:8" x14ac:dyDescent="0.3">
      <c r="A45" s="35"/>
      <c r="B45" s="32"/>
      <c r="C45" s="51"/>
      <c r="D45" s="49"/>
      <c r="E45" s="43"/>
      <c r="F45" s="51"/>
      <c r="G45" s="49"/>
    </row>
    <row r="46" spans="1:8" x14ac:dyDescent="0.3">
      <c r="A46" s="35"/>
      <c r="B46" s="49"/>
      <c r="C46" s="43"/>
      <c r="D46" s="49"/>
      <c r="E46" s="43"/>
      <c r="F46" s="51"/>
      <c r="G46" s="49"/>
    </row>
    <row r="47" spans="1:8" x14ac:dyDescent="0.3">
      <c r="A47" s="35"/>
      <c r="B47" s="49"/>
      <c r="C47" s="43"/>
      <c r="D47" s="49"/>
      <c r="E47" s="43"/>
      <c r="F47" s="51"/>
      <c r="G47" s="49"/>
    </row>
    <row r="48" spans="1:8" x14ac:dyDescent="0.3">
      <c r="A48" s="35"/>
      <c r="B48" s="49"/>
      <c r="C48" s="43"/>
      <c r="D48" s="49"/>
      <c r="E48" s="43"/>
      <c r="F48" s="51"/>
      <c r="G48" s="49"/>
    </row>
    <row r="49" spans="1:7" x14ac:dyDescent="0.3">
      <c r="A49" s="35"/>
      <c r="B49" s="49"/>
      <c r="C49" s="43"/>
      <c r="D49" s="49"/>
      <c r="E49" s="43"/>
      <c r="F49" s="32"/>
      <c r="G49" s="49"/>
    </row>
    <row r="50" spans="1:7" x14ac:dyDescent="0.3">
      <c r="A50" s="35"/>
      <c r="B50" s="49"/>
      <c r="C50" s="43"/>
      <c r="D50" s="49"/>
      <c r="E50" s="43"/>
      <c r="F50" s="49"/>
      <c r="G50" s="43"/>
    </row>
    <row r="51" spans="1:7" x14ac:dyDescent="0.3">
      <c r="A51" s="35"/>
      <c r="B51" s="49"/>
      <c r="C51" s="43"/>
      <c r="D51" s="49"/>
      <c r="E51" s="43"/>
      <c r="F51" s="49"/>
      <c r="G51" s="43"/>
    </row>
    <row r="52" spans="1:7" x14ac:dyDescent="0.3">
      <c r="A52" s="35"/>
      <c r="B52" s="49"/>
      <c r="C52" s="43"/>
      <c r="D52" s="49"/>
      <c r="E52" s="43"/>
      <c r="F52" s="49"/>
      <c r="G52" s="43"/>
    </row>
    <row r="53" spans="1:7" x14ac:dyDescent="0.3">
      <c r="A53" s="35"/>
      <c r="B53" s="49"/>
      <c r="C53" s="43"/>
      <c r="D53" s="49"/>
      <c r="E53" s="43"/>
      <c r="F53" s="49"/>
      <c r="G53" s="43"/>
    </row>
    <row r="54" spans="1:7" x14ac:dyDescent="0.3">
      <c r="A54" s="35"/>
      <c r="B54" s="49"/>
      <c r="C54" s="43"/>
      <c r="D54" s="49"/>
      <c r="E54" s="43"/>
      <c r="F54" s="49"/>
      <c r="G54" s="43"/>
    </row>
    <row r="55" spans="1:7" x14ac:dyDescent="0.3">
      <c r="A55" s="35"/>
      <c r="B55" s="32"/>
      <c r="C55" s="43"/>
      <c r="D55" s="49"/>
      <c r="E55" s="43"/>
      <c r="F55" s="49"/>
      <c r="G55" s="43"/>
    </row>
    <row r="56" spans="1:7" x14ac:dyDescent="0.3">
      <c r="A56" s="35"/>
      <c r="B56" s="49"/>
      <c r="C56" s="43"/>
      <c r="D56" s="49"/>
      <c r="E56" s="43"/>
      <c r="F56" s="49"/>
      <c r="G56" s="43"/>
    </row>
    <row r="57" spans="1:7" x14ac:dyDescent="0.3">
      <c r="A57" s="35"/>
      <c r="B57" s="49"/>
      <c r="C57" s="43"/>
      <c r="D57" s="49"/>
      <c r="E57" s="43"/>
      <c r="F57" s="49"/>
      <c r="G57" s="43"/>
    </row>
    <row r="58" spans="1:7" x14ac:dyDescent="0.3">
      <c r="A58" s="35"/>
      <c r="B58" s="49"/>
      <c r="C58" s="43"/>
      <c r="D58" s="49"/>
      <c r="E58" s="43"/>
      <c r="F58" s="49"/>
      <c r="G58" s="43"/>
    </row>
    <row r="59" spans="1:7" x14ac:dyDescent="0.3">
      <c r="A59" s="35"/>
      <c r="B59" s="49"/>
      <c r="C59" s="43"/>
      <c r="D59" s="49"/>
      <c r="E59" s="43"/>
      <c r="F59" s="49"/>
      <c r="G59" s="43"/>
    </row>
    <row r="60" spans="1:7" x14ac:dyDescent="0.3">
      <c r="A60" s="35"/>
      <c r="B60" s="49"/>
      <c r="C60" s="43"/>
      <c r="D60" s="49"/>
      <c r="E60" s="43"/>
      <c r="F60" s="49"/>
      <c r="G60" s="43"/>
    </row>
    <row r="61" spans="1:7" x14ac:dyDescent="0.3">
      <c r="A61" s="35"/>
      <c r="B61" s="32"/>
      <c r="C61" s="43"/>
      <c r="D61" s="49"/>
      <c r="E61" s="43"/>
      <c r="F61" s="49"/>
      <c r="G61" s="43"/>
    </row>
    <row r="62" spans="1:7" x14ac:dyDescent="0.3">
      <c r="A62" s="35"/>
      <c r="B62" s="49"/>
      <c r="C62" s="43"/>
      <c r="D62" s="49"/>
      <c r="E62" s="43"/>
      <c r="F62" s="49"/>
      <c r="G62" s="43"/>
    </row>
    <row r="63" spans="1:7" x14ac:dyDescent="0.3">
      <c r="A63" s="35"/>
      <c r="B63" s="49"/>
      <c r="C63" s="43"/>
      <c r="D63" s="49"/>
      <c r="E63" s="43"/>
      <c r="F63" s="49"/>
      <c r="G63" s="43"/>
    </row>
    <row r="64" spans="1:7" x14ac:dyDescent="0.3">
      <c r="A64" s="35"/>
      <c r="B64" s="49"/>
      <c r="C64" s="43"/>
      <c r="D64" s="49"/>
      <c r="E64" s="43"/>
      <c r="F64" s="49"/>
      <c r="G64" s="43"/>
    </row>
    <row r="65" spans="1:7" x14ac:dyDescent="0.3">
      <c r="A65" s="35"/>
      <c r="B65" s="32"/>
      <c r="C65" s="43"/>
      <c r="D65" s="49"/>
      <c r="E65" s="43"/>
      <c r="F65" s="49"/>
      <c r="G65" s="43"/>
    </row>
    <row r="66" spans="1:7" x14ac:dyDescent="0.3">
      <c r="A66" s="35"/>
      <c r="B66" s="49"/>
      <c r="C66" s="43"/>
      <c r="D66" s="49"/>
      <c r="E66" s="43"/>
      <c r="F66" s="49"/>
      <c r="G66" s="43"/>
    </row>
    <row r="67" spans="1:7" x14ac:dyDescent="0.3">
      <c r="A67" s="35"/>
      <c r="B67" s="49"/>
      <c r="C67" s="43"/>
      <c r="D67" s="49"/>
      <c r="E67" s="43"/>
      <c r="F67" s="49"/>
      <c r="G67" s="43"/>
    </row>
    <row r="68" spans="1:7" x14ac:dyDescent="0.3">
      <c r="A68" s="35"/>
      <c r="B68" s="49"/>
      <c r="C68" s="43"/>
      <c r="D68" s="49"/>
      <c r="E68" s="43"/>
      <c r="F68" s="49"/>
      <c r="G68" s="43"/>
    </row>
    <row r="69" spans="1:7" x14ac:dyDescent="0.3">
      <c r="A69" s="35"/>
      <c r="B69" s="49"/>
      <c r="C69" s="43"/>
      <c r="D69" s="49"/>
      <c r="E69" s="43"/>
      <c r="F69" s="49"/>
      <c r="G69" s="43"/>
    </row>
    <row r="70" spans="1:7" x14ac:dyDescent="0.3">
      <c r="A70" s="35"/>
      <c r="B70" s="49"/>
      <c r="C70" s="43"/>
      <c r="D70" s="49"/>
      <c r="E70" s="43"/>
      <c r="F70" s="32"/>
      <c r="G70" s="43"/>
    </row>
    <row r="71" spans="1:7" x14ac:dyDescent="0.3">
      <c r="A71" s="35"/>
      <c r="B71" s="49"/>
      <c r="C71" s="43"/>
      <c r="D71" s="32"/>
      <c r="E71" s="43"/>
      <c r="F71" s="49"/>
      <c r="G71" s="43"/>
    </row>
    <row r="72" spans="1:7" x14ac:dyDescent="0.3">
      <c r="A72" s="35"/>
      <c r="B72" s="49"/>
      <c r="C72" s="43"/>
      <c r="D72" s="49"/>
      <c r="E72" s="43"/>
      <c r="F72" s="49"/>
      <c r="G72" s="43"/>
    </row>
    <row r="73" spans="1:7" x14ac:dyDescent="0.3">
      <c r="A73" s="35"/>
      <c r="B73" s="49"/>
      <c r="C73" s="43"/>
      <c r="D73" s="49"/>
      <c r="E73" s="43"/>
      <c r="F73" s="49"/>
      <c r="G73" s="43"/>
    </row>
    <row r="74" spans="1:7" x14ac:dyDescent="0.3">
      <c r="A74" s="35"/>
      <c r="B74" s="49"/>
      <c r="C74" s="43"/>
      <c r="D74" s="49"/>
      <c r="E74" s="43"/>
      <c r="F74" s="49"/>
      <c r="G74" s="43"/>
    </row>
    <row r="75" spans="1:7" x14ac:dyDescent="0.3">
      <c r="A75" s="35"/>
      <c r="B75" s="32"/>
      <c r="C75" s="43"/>
      <c r="D75" s="49"/>
      <c r="E75" s="43"/>
      <c r="F75" s="49"/>
      <c r="G75" s="43"/>
    </row>
    <row r="76" spans="1:7" x14ac:dyDescent="0.3">
      <c r="A76" s="35"/>
      <c r="B76" s="49"/>
      <c r="C76" s="43"/>
      <c r="D76" s="49"/>
      <c r="E76" s="43"/>
      <c r="F76" s="49"/>
      <c r="G76" s="43"/>
    </row>
    <row r="77" spans="1:7" x14ac:dyDescent="0.3">
      <c r="A77" s="35"/>
      <c r="B77" s="49"/>
      <c r="C77" s="43"/>
      <c r="D77" s="49"/>
      <c r="E77" s="43"/>
      <c r="F77" s="49"/>
      <c r="G77" s="43"/>
    </row>
    <row r="78" spans="1:7" x14ac:dyDescent="0.3">
      <c r="A78" s="35"/>
      <c r="B78" s="49"/>
      <c r="C78" s="43"/>
      <c r="D78" s="49"/>
      <c r="E78" s="43"/>
      <c r="F78" s="49"/>
      <c r="G78" s="43"/>
    </row>
    <row r="79" spans="1:7" x14ac:dyDescent="0.3">
      <c r="A79" s="35"/>
      <c r="B79" s="49"/>
      <c r="C79" s="43"/>
      <c r="D79" s="49"/>
      <c r="E79" s="43"/>
      <c r="F79" s="49"/>
      <c r="G79" s="43"/>
    </row>
    <row r="80" spans="1:7" x14ac:dyDescent="0.3">
      <c r="A80" s="35"/>
      <c r="B80" s="32"/>
      <c r="C80" s="43"/>
      <c r="D80" s="49"/>
      <c r="E80" s="43"/>
      <c r="F80" s="32"/>
      <c r="G80" s="43"/>
    </row>
    <row r="81" spans="1:7" x14ac:dyDescent="0.3">
      <c r="A81" s="35"/>
      <c r="B81" s="49"/>
      <c r="C81" s="43"/>
      <c r="D81" s="49"/>
      <c r="E81" s="43"/>
      <c r="F81" s="49"/>
      <c r="G81" s="43"/>
    </row>
    <row r="82" spans="1:7" x14ac:dyDescent="0.3">
      <c r="A82" s="35"/>
      <c r="B82" s="49"/>
      <c r="C82" s="43"/>
      <c r="D82" s="49"/>
      <c r="E82" s="43"/>
      <c r="F82" s="49"/>
      <c r="G82" s="43"/>
    </row>
    <row r="83" spans="1:7" x14ac:dyDescent="0.3">
      <c r="A83" s="35"/>
      <c r="B83" s="49"/>
      <c r="C83" s="43"/>
      <c r="D83" s="49"/>
      <c r="E83" s="43"/>
      <c r="F83" s="49"/>
      <c r="G83" s="43"/>
    </row>
    <row r="84" spans="1:7" x14ac:dyDescent="0.3">
      <c r="A84" s="35"/>
      <c r="B84" s="49"/>
      <c r="C84" s="43"/>
      <c r="D84" s="49"/>
      <c r="E84" s="43"/>
      <c r="F84" s="49"/>
      <c r="G84" s="43"/>
    </row>
    <row r="85" spans="1:7" x14ac:dyDescent="0.3">
      <c r="A85" s="35"/>
      <c r="B85" s="32"/>
      <c r="C85" s="43"/>
      <c r="D85" s="49"/>
      <c r="E85" s="43"/>
      <c r="F85" s="49"/>
      <c r="G85" s="43"/>
    </row>
    <row r="86" spans="1:7" x14ac:dyDescent="0.3">
      <c r="A86" s="35"/>
      <c r="B86" s="49"/>
      <c r="C86" s="43"/>
      <c r="D86" s="32"/>
      <c r="E86" s="43"/>
      <c r="F86" s="49"/>
      <c r="G86" s="43"/>
    </row>
    <row r="87" spans="1:7" x14ac:dyDescent="0.3">
      <c r="A87" s="35"/>
      <c r="B87" s="49"/>
      <c r="C87" s="43"/>
      <c r="D87" s="49"/>
      <c r="E87" s="43"/>
      <c r="F87" s="49"/>
      <c r="G87" s="43"/>
    </row>
    <row r="88" spans="1:7" x14ac:dyDescent="0.3">
      <c r="A88" s="35"/>
      <c r="B88" s="49"/>
      <c r="C88" s="43"/>
      <c r="D88" s="49"/>
      <c r="E88" s="43"/>
      <c r="F88" s="49"/>
      <c r="G88" s="43"/>
    </row>
    <row r="89" spans="1:7" x14ac:dyDescent="0.3">
      <c r="A89" s="35"/>
      <c r="B89" s="49"/>
      <c r="C89" s="43"/>
      <c r="D89" s="49"/>
      <c r="E89" s="43"/>
      <c r="F89" s="49"/>
      <c r="G89" s="43"/>
    </row>
    <row r="90" spans="1:7" x14ac:dyDescent="0.3">
      <c r="A90" s="35"/>
      <c r="B90" s="41"/>
      <c r="C90" s="43"/>
      <c r="D90" s="49"/>
      <c r="E90" s="43"/>
      <c r="F90" s="49"/>
      <c r="G90" s="43"/>
    </row>
    <row r="91" spans="1:7" x14ac:dyDescent="0.3">
      <c r="A91" s="35"/>
      <c r="B91" s="49"/>
      <c r="C91" s="43"/>
      <c r="D91" s="49"/>
      <c r="E91" s="43"/>
      <c r="F91" s="49"/>
      <c r="G91" s="43"/>
    </row>
    <row r="92" spans="1:7" x14ac:dyDescent="0.3">
      <c r="A92" s="35"/>
      <c r="B92" s="49"/>
      <c r="C92" s="43"/>
      <c r="D92" s="49"/>
      <c r="E92" s="43"/>
      <c r="F92" s="49"/>
      <c r="G92" s="43"/>
    </row>
    <row r="93" spans="1:7" x14ac:dyDescent="0.3">
      <c r="A93" s="35"/>
      <c r="B93" s="49"/>
      <c r="C93" s="43"/>
      <c r="D93" s="49"/>
      <c r="E93" s="43"/>
      <c r="F93" s="49"/>
      <c r="G93" s="43"/>
    </row>
    <row r="94" spans="1:7" x14ac:dyDescent="0.3">
      <c r="A94" s="35"/>
      <c r="B94" s="49"/>
      <c r="C94" s="43"/>
      <c r="D94" s="49"/>
      <c r="E94" s="43"/>
      <c r="F94" s="49"/>
      <c r="G94" s="43"/>
    </row>
    <row r="95" spans="1:7" x14ac:dyDescent="0.3">
      <c r="A95" s="35"/>
      <c r="B95" s="41"/>
      <c r="C95" s="43"/>
      <c r="D95" s="49"/>
      <c r="E95" s="43"/>
      <c r="F95" s="49"/>
      <c r="G95" s="43"/>
    </row>
    <row r="96" spans="1:7" x14ac:dyDescent="0.3">
      <c r="A96" s="35"/>
      <c r="B96" s="49"/>
      <c r="C96" s="43"/>
      <c r="D96" s="32"/>
      <c r="E96" s="43"/>
      <c r="F96" s="49"/>
      <c r="G96" s="43"/>
    </row>
    <row r="97" spans="1:7" x14ac:dyDescent="0.3">
      <c r="A97" s="35"/>
      <c r="B97" s="49"/>
      <c r="C97" s="43"/>
      <c r="D97" s="49"/>
      <c r="E97" s="43"/>
      <c r="F97" s="49"/>
      <c r="G97" s="43"/>
    </row>
    <row r="98" spans="1:7" x14ac:dyDescent="0.3">
      <c r="A98" s="35"/>
      <c r="B98" s="49"/>
      <c r="C98" s="43"/>
      <c r="D98" s="49"/>
      <c r="E98" s="43"/>
      <c r="F98" s="49"/>
      <c r="G98" s="43"/>
    </row>
    <row r="99" spans="1:7" x14ac:dyDescent="0.3">
      <c r="A99" s="35"/>
      <c r="B99" s="49"/>
      <c r="C99" s="43"/>
      <c r="D99" s="49"/>
      <c r="E99" s="43"/>
      <c r="F99" s="49"/>
      <c r="G99" s="43"/>
    </row>
    <row r="100" spans="1:7" x14ac:dyDescent="0.3">
      <c r="A100" s="35"/>
      <c r="B100" s="41"/>
      <c r="C100" s="43"/>
      <c r="D100" s="49"/>
      <c r="E100" s="43"/>
      <c r="F100" s="41"/>
      <c r="G100" s="43"/>
    </row>
    <row r="101" spans="1:7" x14ac:dyDescent="0.3">
      <c r="A101" s="35"/>
      <c r="B101" s="49"/>
      <c r="C101" s="43"/>
      <c r="D101" s="49"/>
      <c r="E101" s="43"/>
      <c r="F101" s="49"/>
      <c r="G101" s="43"/>
    </row>
    <row r="102" spans="1:7" x14ac:dyDescent="0.3">
      <c r="A102" s="35"/>
      <c r="B102" s="49"/>
      <c r="C102" s="43"/>
      <c r="D102" s="49"/>
      <c r="E102" s="43"/>
      <c r="F102" s="49"/>
      <c r="G102" s="43"/>
    </row>
    <row r="103" spans="1:7" x14ac:dyDescent="0.3">
      <c r="A103" s="35"/>
      <c r="B103" s="49"/>
      <c r="C103" s="43"/>
      <c r="D103" s="49"/>
      <c r="E103" s="43"/>
      <c r="F103" s="49"/>
      <c r="G103" s="43"/>
    </row>
    <row r="104" spans="1:7" x14ac:dyDescent="0.3">
      <c r="A104" s="35"/>
      <c r="B104" s="49"/>
      <c r="C104" s="43"/>
      <c r="D104" s="49"/>
      <c r="E104" s="43"/>
      <c r="F104" s="49"/>
      <c r="G104" s="43"/>
    </row>
    <row r="105" spans="1:7" x14ac:dyDescent="0.3">
      <c r="A105" s="35"/>
      <c r="B105" s="49"/>
      <c r="C105" s="43"/>
      <c r="D105" s="49"/>
      <c r="E105" s="43"/>
      <c r="F105" s="49"/>
      <c r="G105" s="43"/>
    </row>
    <row r="106" spans="1:7" x14ac:dyDescent="0.3">
      <c r="A106" s="35"/>
      <c r="B106" s="49"/>
      <c r="C106" s="43"/>
      <c r="D106" s="32"/>
      <c r="E106" s="43"/>
      <c r="F106" s="49"/>
      <c r="G106" s="43"/>
    </row>
    <row r="107" spans="1:7" x14ac:dyDescent="0.3">
      <c r="A107" s="35"/>
      <c r="B107" s="49"/>
      <c r="C107" s="43"/>
      <c r="D107" s="49"/>
      <c r="E107" s="43"/>
      <c r="F107" s="49"/>
      <c r="G107" s="43"/>
    </row>
    <row r="108" spans="1:7" x14ac:dyDescent="0.3">
      <c r="A108" s="35"/>
      <c r="B108" s="49"/>
      <c r="C108" s="43"/>
      <c r="D108" s="49"/>
      <c r="E108" s="43"/>
      <c r="F108" s="49"/>
      <c r="G108" s="43"/>
    </row>
    <row r="109" spans="1:7" x14ac:dyDescent="0.3">
      <c r="A109" s="35"/>
      <c r="B109" s="49"/>
      <c r="C109" s="43"/>
      <c r="D109" s="49"/>
      <c r="E109" s="43"/>
      <c r="F109" s="49"/>
      <c r="G109" s="43"/>
    </row>
    <row r="110" spans="1:7" x14ac:dyDescent="0.3">
      <c r="A110" s="35"/>
      <c r="B110" s="41"/>
      <c r="C110" s="43"/>
      <c r="D110" s="49"/>
      <c r="E110" s="43"/>
      <c r="F110" s="41"/>
      <c r="G110" s="43"/>
    </row>
    <row r="111" spans="1:7" x14ac:dyDescent="0.3">
      <c r="A111" s="35"/>
      <c r="B111" s="49"/>
      <c r="C111" s="43"/>
      <c r="D111" s="49"/>
      <c r="E111" s="43"/>
      <c r="F111" s="49"/>
      <c r="G111" s="43"/>
    </row>
    <row r="112" spans="1:7" x14ac:dyDescent="0.3">
      <c r="A112" s="35"/>
      <c r="B112" s="49"/>
      <c r="C112" s="43"/>
      <c r="D112" s="49"/>
      <c r="E112" s="43"/>
      <c r="F112" s="49"/>
      <c r="G112" s="43"/>
    </row>
    <row r="113" spans="1:7" x14ac:dyDescent="0.3">
      <c r="A113" s="35"/>
      <c r="B113" s="49"/>
      <c r="C113" s="43"/>
      <c r="D113" s="49"/>
      <c r="E113" s="43"/>
      <c r="F113" s="49"/>
      <c r="G113" s="43"/>
    </row>
    <row r="114" spans="1:7" x14ac:dyDescent="0.3">
      <c r="A114" s="35"/>
      <c r="B114" s="49"/>
      <c r="C114" s="43"/>
      <c r="D114" s="49"/>
      <c r="E114" s="43"/>
      <c r="F114" s="49"/>
      <c r="G114" s="43"/>
    </row>
    <row r="115" spans="1:7" x14ac:dyDescent="0.3">
      <c r="A115" s="35"/>
      <c r="B115" s="41"/>
      <c r="C115" s="43"/>
      <c r="D115" s="49"/>
      <c r="E115" s="43"/>
      <c r="F115" s="41"/>
      <c r="G115" s="43"/>
    </row>
    <row r="116" spans="1:7" x14ac:dyDescent="0.3">
      <c r="A116" s="35"/>
      <c r="B116" s="49"/>
      <c r="C116" s="43"/>
      <c r="D116" s="41"/>
      <c r="E116" s="43"/>
      <c r="F116" s="49"/>
      <c r="G116" s="43"/>
    </row>
    <row r="117" spans="1:7" x14ac:dyDescent="0.3">
      <c r="A117" s="35"/>
      <c r="B117" s="49"/>
      <c r="C117" s="43"/>
      <c r="D117" s="49"/>
      <c r="E117" s="43"/>
      <c r="F117" s="49"/>
      <c r="G117" s="43"/>
    </row>
    <row r="118" spans="1:7" x14ac:dyDescent="0.3">
      <c r="A118" s="35"/>
      <c r="B118" s="49"/>
      <c r="C118" s="43"/>
      <c r="D118" s="49"/>
      <c r="E118" s="43"/>
      <c r="F118" s="49"/>
      <c r="G118" s="43"/>
    </row>
    <row r="119" spans="1:7" x14ac:dyDescent="0.3">
      <c r="A119" s="35"/>
      <c r="B119" s="49"/>
      <c r="C119" s="43"/>
      <c r="D119" s="49"/>
      <c r="E119" s="43"/>
      <c r="F119" s="49"/>
      <c r="G119" s="43"/>
    </row>
    <row r="120" spans="1:7" x14ac:dyDescent="0.3">
      <c r="A120" s="35"/>
      <c r="B120" s="41"/>
      <c r="C120" s="43"/>
      <c r="D120" s="49"/>
      <c r="E120" s="43"/>
      <c r="F120" s="41"/>
      <c r="G120" s="43"/>
    </row>
    <row r="121" spans="1:7" x14ac:dyDescent="0.3">
      <c r="A121" s="35"/>
      <c r="B121" s="49"/>
      <c r="C121" s="43"/>
      <c r="D121" s="49"/>
      <c r="E121" s="43"/>
      <c r="F121" s="49"/>
      <c r="G121" s="43"/>
    </row>
    <row r="122" spans="1:7" x14ac:dyDescent="0.3">
      <c r="A122" s="35"/>
      <c r="B122" s="49"/>
      <c r="C122" s="43"/>
      <c r="D122" s="49"/>
      <c r="E122" s="43"/>
      <c r="F122" s="49"/>
      <c r="G122" s="43"/>
    </row>
    <row r="123" spans="1:7" x14ac:dyDescent="0.3">
      <c r="A123" s="35"/>
      <c r="B123" s="49"/>
      <c r="C123" s="43"/>
      <c r="D123" s="49"/>
      <c r="E123" s="43"/>
      <c r="F123" s="49"/>
      <c r="G123" s="43"/>
    </row>
    <row r="124" spans="1:7" x14ac:dyDescent="0.3">
      <c r="A124" s="35"/>
      <c r="B124" s="49"/>
      <c r="C124" s="43"/>
      <c r="D124" s="49"/>
      <c r="E124" s="43"/>
      <c r="F124" s="49"/>
      <c r="G124" s="43"/>
    </row>
    <row r="125" spans="1:7" x14ac:dyDescent="0.3">
      <c r="A125" s="35"/>
      <c r="B125" s="41"/>
      <c r="C125" s="43"/>
      <c r="D125" s="49"/>
      <c r="E125" s="43"/>
      <c r="F125" s="41"/>
      <c r="G125" s="43"/>
    </row>
    <row r="126" spans="1:7" x14ac:dyDescent="0.3">
      <c r="A126" s="35"/>
      <c r="B126" s="49"/>
      <c r="C126" s="43"/>
      <c r="D126" s="41"/>
      <c r="E126" s="43"/>
      <c r="F126" s="49"/>
      <c r="G126" s="43"/>
    </row>
    <row r="127" spans="1:7" x14ac:dyDescent="0.3">
      <c r="A127" s="35"/>
      <c r="B127" s="49"/>
      <c r="C127" s="43"/>
      <c r="D127" s="49"/>
      <c r="E127" s="43"/>
      <c r="F127" s="49"/>
      <c r="G127" s="43"/>
    </row>
    <row r="128" spans="1:7" x14ac:dyDescent="0.3">
      <c r="A128" s="35"/>
      <c r="B128" s="49"/>
      <c r="C128" s="43"/>
      <c r="D128" s="49"/>
      <c r="E128" s="43"/>
      <c r="F128" s="49"/>
      <c r="G128" s="43"/>
    </row>
    <row r="129" spans="1:7" x14ac:dyDescent="0.3">
      <c r="A129" s="35"/>
      <c r="B129" s="49"/>
      <c r="C129" s="43"/>
      <c r="D129" s="49"/>
      <c r="E129" s="43"/>
      <c r="F129" s="49"/>
      <c r="G129" s="43"/>
    </row>
    <row r="130" spans="1:7" x14ac:dyDescent="0.3">
      <c r="A130" s="35"/>
      <c r="B130" s="49"/>
      <c r="C130" s="43"/>
      <c r="D130" s="49"/>
      <c r="E130" s="43"/>
      <c r="F130" s="49"/>
      <c r="G130" s="43"/>
    </row>
    <row r="131" spans="1:7" x14ac:dyDescent="0.3">
      <c r="A131" s="35"/>
      <c r="B131" s="49"/>
      <c r="C131" s="43"/>
      <c r="D131" s="49"/>
      <c r="E131" s="43"/>
      <c r="F131" s="49"/>
      <c r="G131" s="43"/>
    </row>
    <row r="132" spans="1:7" x14ac:dyDescent="0.3">
      <c r="A132" s="35"/>
      <c r="B132" s="49"/>
      <c r="C132" s="43"/>
      <c r="D132" s="49"/>
      <c r="E132" s="43"/>
      <c r="F132" s="49"/>
      <c r="G132" s="43"/>
    </row>
    <row r="133" spans="1:7" x14ac:dyDescent="0.3">
      <c r="A133" s="35"/>
      <c r="B133" s="49"/>
      <c r="C133" s="43"/>
      <c r="D133" s="49"/>
      <c r="E133" s="43"/>
      <c r="F133" s="49"/>
      <c r="G133" s="43"/>
    </row>
    <row r="134" spans="1:7" x14ac:dyDescent="0.3">
      <c r="A134" s="35"/>
      <c r="B134" s="49"/>
      <c r="C134" s="43"/>
      <c r="D134" s="49"/>
      <c r="E134" s="43"/>
      <c r="F134" s="49"/>
      <c r="G134" s="43"/>
    </row>
    <row r="135" spans="1:7" x14ac:dyDescent="0.3">
      <c r="A135" s="35"/>
      <c r="B135" s="49"/>
      <c r="C135" s="43"/>
      <c r="D135" s="49"/>
      <c r="E135" s="43"/>
      <c r="F135" s="41"/>
      <c r="G135" s="43"/>
    </row>
    <row r="136" spans="1:7" x14ac:dyDescent="0.3">
      <c r="A136" s="35"/>
      <c r="B136" s="49"/>
      <c r="C136" s="43"/>
      <c r="D136" s="41"/>
      <c r="E136" s="43"/>
      <c r="F136" s="49"/>
      <c r="G136" s="43"/>
    </row>
    <row r="137" spans="1:7" x14ac:dyDescent="0.3">
      <c r="A137" s="35"/>
      <c r="B137" s="41"/>
      <c r="C137" s="43"/>
      <c r="D137" s="49"/>
      <c r="E137" s="43"/>
      <c r="F137" s="49"/>
      <c r="G137" s="43"/>
    </row>
    <row r="138" spans="1:7" x14ac:dyDescent="0.3">
      <c r="A138" s="35"/>
      <c r="B138" s="49"/>
      <c r="C138" s="43"/>
      <c r="D138" s="49"/>
      <c r="E138" s="43"/>
      <c r="F138" s="49"/>
      <c r="G138" s="43"/>
    </row>
    <row r="139" spans="1:7" x14ac:dyDescent="0.3">
      <c r="A139" s="35"/>
      <c r="B139" s="49"/>
      <c r="C139" s="43"/>
      <c r="D139" s="49"/>
      <c r="E139" s="43"/>
      <c r="F139" s="49"/>
      <c r="G139" s="43"/>
    </row>
    <row r="140" spans="1:7" x14ac:dyDescent="0.3">
      <c r="A140" s="35"/>
      <c r="B140" s="49"/>
      <c r="C140" s="43"/>
      <c r="D140" s="49"/>
      <c r="E140" s="43"/>
      <c r="F140" s="49"/>
      <c r="G140" s="43"/>
    </row>
    <row r="141" spans="1:7" x14ac:dyDescent="0.3">
      <c r="A141" s="35"/>
      <c r="B141" s="49"/>
      <c r="C141" s="43"/>
      <c r="D141" s="49"/>
      <c r="E141" s="43"/>
      <c r="F141" s="49"/>
      <c r="G141" s="43"/>
    </row>
    <row r="142" spans="1:7" x14ac:dyDescent="0.3">
      <c r="A142" s="35"/>
      <c r="B142" s="49"/>
      <c r="C142" s="43"/>
      <c r="D142" s="49"/>
      <c r="E142" s="43"/>
      <c r="F142" s="49"/>
      <c r="G142" s="43"/>
    </row>
    <row r="143" spans="1:7" x14ac:dyDescent="0.3">
      <c r="A143" s="35"/>
      <c r="B143" s="41"/>
      <c r="C143" s="43"/>
      <c r="D143" s="49"/>
      <c r="E143" s="43"/>
      <c r="F143" s="49"/>
      <c r="G143" s="43"/>
    </row>
    <row r="144" spans="1:7" x14ac:dyDescent="0.3">
      <c r="A144" s="35"/>
      <c r="B144" s="49"/>
      <c r="C144" s="43"/>
      <c r="D144" s="49"/>
      <c r="E144" s="43"/>
      <c r="F144" s="49"/>
      <c r="G144" s="43"/>
    </row>
    <row r="145" spans="1:7" x14ac:dyDescent="0.3">
      <c r="A145" s="35"/>
      <c r="B145" s="49"/>
      <c r="C145" s="43"/>
      <c r="D145" s="49"/>
      <c r="E145" s="43"/>
      <c r="F145" s="41"/>
      <c r="G145" s="43"/>
    </row>
    <row r="146" spans="1:7" x14ac:dyDescent="0.3">
      <c r="A146" s="35"/>
      <c r="B146" s="49"/>
      <c r="C146" s="43"/>
      <c r="D146" s="49"/>
      <c r="E146" s="43"/>
      <c r="F146" s="49"/>
      <c r="G146" s="43"/>
    </row>
    <row r="147" spans="1:7" x14ac:dyDescent="0.3">
      <c r="A147" s="35"/>
      <c r="B147" s="49"/>
      <c r="C147" s="43"/>
      <c r="D147" s="49"/>
      <c r="E147" s="43"/>
      <c r="F147" s="49"/>
      <c r="G147" s="43"/>
    </row>
    <row r="148" spans="1:7" x14ac:dyDescent="0.3">
      <c r="A148" s="35"/>
      <c r="B148" s="49"/>
      <c r="C148" s="43"/>
      <c r="D148" s="49"/>
      <c r="E148" s="43"/>
      <c r="F148" s="49"/>
      <c r="G148" s="43"/>
    </row>
    <row r="149" spans="1:7" x14ac:dyDescent="0.3">
      <c r="A149" s="35"/>
      <c r="B149" s="41"/>
      <c r="C149" s="43"/>
      <c r="D149" s="41"/>
      <c r="E149" s="43"/>
      <c r="F149" s="49"/>
      <c r="G149" s="43"/>
    </row>
    <row r="150" spans="1:7" x14ac:dyDescent="0.3">
      <c r="A150" s="35"/>
      <c r="F150" s="49"/>
      <c r="G150" s="43"/>
    </row>
    <row r="151" spans="1:7" x14ac:dyDescent="0.3">
      <c r="A151" s="35"/>
      <c r="F151" s="49"/>
      <c r="G151" s="43"/>
    </row>
    <row r="152" spans="1:7" x14ac:dyDescent="0.3">
      <c r="A152" s="35"/>
      <c r="F152" s="49"/>
      <c r="G152" s="43"/>
    </row>
    <row r="153" spans="1:7" x14ac:dyDescent="0.3">
      <c r="A153" s="35"/>
      <c r="F153" s="49"/>
      <c r="G153" s="43"/>
    </row>
    <row r="154" spans="1:7" x14ac:dyDescent="0.3">
      <c r="A154" s="35"/>
      <c r="F154" s="49"/>
      <c r="G154" s="43"/>
    </row>
    <row r="155" spans="1:7" x14ac:dyDescent="0.3">
      <c r="A155" s="35"/>
      <c r="F155" s="41"/>
      <c r="G155" s="43"/>
    </row>
  </sheetData>
  <mergeCells count="2">
    <mergeCell ref="A20:G20"/>
    <mergeCell ref="A29:G29"/>
  </mergeCells>
  <phoneticPr fontId="1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6"/>
  <sheetViews>
    <sheetView workbookViewId="0">
      <selection activeCell="C21" sqref="C21"/>
    </sheetView>
  </sheetViews>
  <sheetFormatPr defaultRowHeight="13" x14ac:dyDescent="0.3"/>
  <cols>
    <col min="1" max="1" width="20.90625" style="32" customWidth="1"/>
    <col min="2" max="2" width="17.08984375" style="32" customWidth="1"/>
    <col min="3" max="3" width="13.54296875" style="28" customWidth="1"/>
    <col min="4" max="4" width="13.6328125" style="28" customWidth="1"/>
    <col min="5" max="5" width="12.453125" style="28" customWidth="1"/>
    <col min="6" max="6" width="11.90625" style="28" customWidth="1"/>
    <col min="7" max="7" width="12.453125" style="28" customWidth="1"/>
    <col min="8" max="8" width="12.54296875" style="28" customWidth="1"/>
    <col min="9" max="9" width="12.36328125" style="28" customWidth="1"/>
    <col min="10" max="12" width="11.90625" style="28" customWidth="1"/>
    <col min="13" max="13" width="12.6328125" style="28" customWidth="1"/>
    <col min="14" max="14" width="12" style="28" customWidth="1"/>
    <col min="15" max="15" width="9.08984375" style="28"/>
    <col min="16" max="17" width="11.08984375" style="31" customWidth="1"/>
    <col min="18" max="18" width="9.08984375" style="28"/>
    <col min="19" max="20" width="10.6328125" style="28" customWidth="1"/>
    <col min="21" max="21" width="9.453125" style="32" bestFit="1" customWidth="1"/>
    <col min="22" max="22" width="9.08984375" style="32"/>
    <col min="23" max="23" width="8.36328125" style="32" customWidth="1"/>
    <col min="24" max="24" width="11.90625" style="32" customWidth="1"/>
    <col min="25" max="25" width="11.6328125" style="32" customWidth="1"/>
    <col min="26" max="256" width="9.08984375" style="32"/>
    <col min="257" max="257" width="22.54296875" style="32" customWidth="1"/>
    <col min="258" max="258" width="20.36328125" style="32" customWidth="1"/>
    <col min="259" max="259" width="13.54296875" style="32" customWidth="1"/>
    <col min="260" max="260" width="13.6328125" style="32" customWidth="1"/>
    <col min="261" max="261" width="12.453125" style="32" customWidth="1"/>
    <col min="262" max="262" width="11.90625" style="32" customWidth="1"/>
    <col min="263" max="263" width="12.453125" style="32" customWidth="1"/>
    <col min="264" max="264" width="12.54296875" style="32" customWidth="1"/>
    <col min="265" max="265" width="12.36328125" style="32" customWidth="1"/>
    <col min="266" max="268" width="11.90625" style="32" customWidth="1"/>
    <col min="269" max="269" width="12.6328125" style="32" customWidth="1"/>
    <col min="270" max="270" width="12" style="32" customWidth="1"/>
    <col min="271" max="271" width="9.08984375" style="32"/>
    <col min="272" max="272" width="11.90625" style="32" customWidth="1"/>
    <col min="273" max="273" width="13.90625" style="32" customWidth="1"/>
    <col min="274" max="274" width="9.08984375" style="32"/>
    <col min="275" max="275" width="10.453125" style="32" bestFit="1" customWidth="1"/>
    <col min="276" max="276" width="9.08984375" style="32"/>
    <col min="277" max="277" width="9.453125" style="32" bestFit="1" customWidth="1"/>
    <col min="278" max="278" width="9.08984375" style="32"/>
    <col min="279" max="279" width="8.36328125" style="32" customWidth="1"/>
    <col min="280" max="280" width="11.90625" style="32" customWidth="1"/>
    <col min="281" max="281" width="11.6328125" style="32" customWidth="1"/>
    <col min="282" max="512" width="9.08984375" style="32"/>
    <col min="513" max="513" width="22.54296875" style="32" customWidth="1"/>
    <col min="514" max="514" width="20.36328125" style="32" customWidth="1"/>
    <col min="515" max="515" width="13.54296875" style="32" customWidth="1"/>
    <col min="516" max="516" width="13.6328125" style="32" customWidth="1"/>
    <col min="517" max="517" width="12.453125" style="32" customWidth="1"/>
    <col min="518" max="518" width="11.90625" style="32" customWidth="1"/>
    <col min="519" max="519" width="12.453125" style="32" customWidth="1"/>
    <col min="520" max="520" width="12.54296875" style="32" customWidth="1"/>
    <col min="521" max="521" width="12.36328125" style="32" customWidth="1"/>
    <col min="522" max="524" width="11.90625" style="32" customWidth="1"/>
    <col min="525" max="525" width="12.6328125" style="32" customWidth="1"/>
    <col min="526" max="526" width="12" style="32" customWidth="1"/>
    <col min="527" max="527" width="9.08984375" style="32"/>
    <col min="528" max="528" width="11.90625" style="32" customWidth="1"/>
    <col min="529" max="529" width="13.90625" style="32" customWidth="1"/>
    <col min="530" max="530" width="9.08984375" style="32"/>
    <col min="531" max="531" width="10.453125" style="32" bestFit="1" customWidth="1"/>
    <col min="532" max="532" width="9.08984375" style="32"/>
    <col min="533" max="533" width="9.453125" style="32" bestFit="1" customWidth="1"/>
    <col min="534" max="534" width="9.08984375" style="32"/>
    <col min="535" max="535" width="8.36328125" style="32" customWidth="1"/>
    <col min="536" max="536" width="11.90625" style="32" customWidth="1"/>
    <col min="537" max="537" width="11.6328125" style="32" customWidth="1"/>
    <col min="538" max="768" width="9.08984375" style="32"/>
    <col min="769" max="769" width="22.54296875" style="32" customWidth="1"/>
    <col min="770" max="770" width="20.36328125" style="32" customWidth="1"/>
    <col min="771" max="771" width="13.54296875" style="32" customWidth="1"/>
    <col min="772" max="772" width="13.6328125" style="32" customWidth="1"/>
    <col min="773" max="773" width="12.453125" style="32" customWidth="1"/>
    <col min="774" max="774" width="11.90625" style="32" customWidth="1"/>
    <col min="775" max="775" width="12.453125" style="32" customWidth="1"/>
    <col min="776" max="776" width="12.54296875" style="32" customWidth="1"/>
    <col min="777" max="777" width="12.36328125" style="32" customWidth="1"/>
    <col min="778" max="780" width="11.90625" style="32" customWidth="1"/>
    <col min="781" max="781" width="12.6328125" style="32" customWidth="1"/>
    <col min="782" max="782" width="12" style="32" customWidth="1"/>
    <col min="783" max="783" width="9.08984375" style="32"/>
    <col min="784" max="784" width="11.90625" style="32" customWidth="1"/>
    <col min="785" max="785" width="13.90625" style="32" customWidth="1"/>
    <col min="786" max="786" width="9.08984375" style="32"/>
    <col min="787" max="787" width="10.453125" style="32" bestFit="1" customWidth="1"/>
    <col min="788" max="788" width="9.08984375" style="32"/>
    <col min="789" max="789" width="9.453125" style="32" bestFit="1" customWidth="1"/>
    <col min="790" max="790" width="9.08984375" style="32"/>
    <col min="791" max="791" width="8.36328125" style="32" customWidth="1"/>
    <col min="792" max="792" width="11.90625" style="32" customWidth="1"/>
    <col min="793" max="793" width="11.6328125" style="32" customWidth="1"/>
    <col min="794" max="1024" width="9.08984375" style="32"/>
    <col min="1025" max="1025" width="22.54296875" style="32" customWidth="1"/>
    <col min="1026" max="1026" width="20.36328125" style="32" customWidth="1"/>
    <col min="1027" max="1027" width="13.54296875" style="32" customWidth="1"/>
    <col min="1028" max="1028" width="13.6328125" style="32" customWidth="1"/>
    <col min="1029" max="1029" width="12.453125" style="32" customWidth="1"/>
    <col min="1030" max="1030" width="11.90625" style="32" customWidth="1"/>
    <col min="1031" max="1031" width="12.453125" style="32" customWidth="1"/>
    <col min="1032" max="1032" width="12.54296875" style="32" customWidth="1"/>
    <col min="1033" max="1033" width="12.36328125" style="32" customWidth="1"/>
    <col min="1034" max="1036" width="11.90625" style="32" customWidth="1"/>
    <col min="1037" max="1037" width="12.6328125" style="32" customWidth="1"/>
    <col min="1038" max="1038" width="12" style="32" customWidth="1"/>
    <col min="1039" max="1039" width="9.08984375" style="32"/>
    <col min="1040" max="1040" width="11.90625" style="32" customWidth="1"/>
    <col min="1041" max="1041" width="13.90625" style="32" customWidth="1"/>
    <col min="1042" max="1042" width="9.08984375" style="32"/>
    <col min="1043" max="1043" width="10.453125" style="32" bestFit="1" customWidth="1"/>
    <col min="1044" max="1044" width="9.08984375" style="32"/>
    <col min="1045" max="1045" width="9.453125" style="32" bestFit="1" customWidth="1"/>
    <col min="1046" max="1046" width="9.08984375" style="32"/>
    <col min="1047" max="1047" width="8.36328125" style="32" customWidth="1"/>
    <col min="1048" max="1048" width="11.90625" style="32" customWidth="1"/>
    <col min="1049" max="1049" width="11.6328125" style="32" customWidth="1"/>
    <col min="1050" max="1280" width="9.08984375" style="32"/>
    <col min="1281" max="1281" width="22.54296875" style="32" customWidth="1"/>
    <col min="1282" max="1282" width="20.36328125" style="32" customWidth="1"/>
    <col min="1283" max="1283" width="13.54296875" style="32" customWidth="1"/>
    <col min="1284" max="1284" width="13.6328125" style="32" customWidth="1"/>
    <col min="1285" max="1285" width="12.453125" style="32" customWidth="1"/>
    <col min="1286" max="1286" width="11.90625" style="32" customWidth="1"/>
    <col min="1287" max="1287" width="12.453125" style="32" customWidth="1"/>
    <col min="1288" max="1288" width="12.54296875" style="32" customWidth="1"/>
    <col min="1289" max="1289" width="12.36328125" style="32" customWidth="1"/>
    <col min="1290" max="1292" width="11.90625" style="32" customWidth="1"/>
    <col min="1293" max="1293" width="12.6328125" style="32" customWidth="1"/>
    <col min="1294" max="1294" width="12" style="32" customWidth="1"/>
    <col min="1295" max="1295" width="9.08984375" style="32"/>
    <col min="1296" max="1296" width="11.90625" style="32" customWidth="1"/>
    <col min="1297" max="1297" width="13.90625" style="32" customWidth="1"/>
    <col min="1298" max="1298" width="9.08984375" style="32"/>
    <col min="1299" max="1299" width="10.453125" style="32" bestFit="1" customWidth="1"/>
    <col min="1300" max="1300" width="9.08984375" style="32"/>
    <col min="1301" max="1301" width="9.453125" style="32" bestFit="1" customWidth="1"/>
    <col min="1302" max="1302" width="9.08984375" style="32"/>
    <col min="1303" max="1303" width="8.36328125" style="32" customWidth="1"/>
    <col min="1304" max="1304" width="11.90625" style="32" customWidth="1"/>
    <col min="1305" max="1305" width="11.6328125" style="32" customWidth="1"/>
    <col min="1306" max="1536" width="9.08984375" style="32"/>
    <col min="1537" max="1537" width="22.54296875" style="32" customWidth="1"/>
    <col min="1538" max="1538" width="20.36328125" style="32" customWidth="1"/>
    <col min="1539" max="1539" width="13.54296875" style="32" customWidth="1"/>
    <col min="1540" max="1540" width="13.6328125" style="32" customWidth="1"/>
    <col min="1541" max="1541" width="12.453125" style="32" customWidth="1"/>
    <col min="1542" max="1542" width="11.90625" style="32" customWidth="1"/>
    <col min="1543" max="1543" width="12.453125" style="32" customWidth="1"/>
    <col min="1544" max="1544" width="12.54296875" style="32" customWidth="1"/>
    <col min="1545" max="1545" width="12.36328125" style="32" customWidth="1"/>
    <col min="1546" max="1548" width="11.90625" style="32" customWidth="1"/>
    <col min="1549" max="1549" width="12.6328125" style="32" customWidth="1"/>
    <col min="1550" max="1550" width="12" style="32" customWidth="1"/>
    <col min="1551" max="1551" width="9.08984375" style="32"/>
    <col min="1552" max="1552" width="11.90625" style="32" customWidth="1"/>
    <col min="1553" max="1553" width="13.90625" style="32" customWidth="1"/>
    <col min="1554" max="1554" width="9.08984375" style="32"/>
    <col min="1555" max="1555" width="10.453125" style="32" bestFit="1" customWidth="1"/>
    <col min="1556" max="1556" width="9.08984375" style="32"/>
    <col min="1557" max="1557" width="9.453125" style="32" bestFit="1" customWidth="1"/>
    <col min="1558" max="1558" width="9.08984375" style="32"/>
    <col min="1559" max="1559" width="8.36328125" style="32" customWidth="1"/>
    <col min="1560" max="1560" width="11.90625" style="32" customWidth="1"/>
    <col min="1561" max="1561" width="11.6328125" style="32" customWidth="1"/>
    <col min="1562" max="1792" width="9.08984375" style="32"/>
    <col min="1793" max="1793" width="22.54296875" style="32" customWidth="1"/>
    <col min="1794" max="1794" width="20.36328125" style="32" customWidth="1"/>
    <col min="1795" max="1795" width="13.54296875" style="32" customWidth="1"/>
    <col min="1796" max="1796" width="13.6328125" style="32" customWidth="1"/>
    <col min="1797" max="1797" width="12.453125" style="32" customWidth="1"/>
    <col min="1798" max="1798" width="11.90625" style="32" customWidth="1"/>
    <col min="1799" max="1799" width="12.453125" style="32" customWidth="1"/>
    <col min="1800" max="1800" width="12.54296875" style="32" customWidth="1"/>
    <col min="1801" max="1801" width="12.36328125" style="32" customWidth="1"/>
    <col min="1802" max="1804" width="11.90625" style="32" customWidth="1"/>
    <col min="1805" max="1805" width="12.6328125" style="32" customWidth="1"/>
    <col min="1806" max="1806" width="12" style="32" customWidth="1"/>
    <col min="1807" max="1807" width="9.08984375" style="32"/>
    <col min="1808" max="1808" width="11.90625" style="32" customWidth="1"/>
    <col min="1809" max="1809" width="13.90625" style="32" customWidth="1"/>
    <col min="1810" max="1810" width="9.08984375" style="32"/>
    <col min="1811" max="1811" width="10.453125" style="32" bestFit="1" customWidth="1"/>
    <col min="1812" max="1812" width="9.08984375" style="32"/>
    <col min="1813" max="1813" width="9.453125" style="32" bestFit="1" customWidth="1"/>
    <col min="1814" max="1814" width="9.08984375" style="32"/>
    <col min="1815" max="1815" width="8.36328125" style="32" customWidth="1"/>
    <col min="1816" max="1816" width="11.90625" style="32" customWidth="1"/>
    <col min="1817" max="1817" width="11.6328125" style="32" customWidth="1"/>
    <col min="1818" max="2048" width="9.08984375" style="32"/>
    <col min="2049" max="2049" width="22.54296875" style="32" customWidth="1"/>
    <col min="2050" max="2050" width="20.36328125" style="32" customWidth="1"/>
    <col min="2051" max="2051" width="13.54296875" style="32" customWidth="1"/>
    <col min="2052" max="2052" width="13.6328125" style="32" customWidth="1"/>
    <col min="2053" max="2053" width="12.453125" style="32" customWidth="1"/>
    <col min="2054" max="2054" width="11.90625" style="32" customWidth="1"/>
    <col min="2055" max="2055" width="12.453125" style="32" customWidth="1"/>
    <col min="2056" max="2056" width="12.54296875" style="32" customWidth="1"/>
    <col min="2057" max="2057" width="12.36328125" style="32" customWidth="1"/>
    <col min="2058" max="2060" width="11.90625" style="32" customWidth="1"/>
    <col min="2061" max="2061" width="12.6328125" style="32" customWidth="1"/>
    <col min="2062" max="2062" width="12" style="32" customWidth="1"/>
    <col min="2063" max="2063" width="9.08984375" style="32"/>
    <col min="2064" max="2064" width="11.90625" style="32" customWidth="1"/>
    <col min="2065" max="2065" width="13.90625" style="32" customWidth="1"/>
    <col min="2066" max="2066" width="9.08984375" style="32"/>
    <col min="2067" max="2067" width="10.453125" style="32" bestFit="1" customWidth="1"/>
    <col min="2068" max="2068" width="9.08984375" style="32"/>
    <col min="2069" max="2069" width="9.453125" style="32" bestFit="1" customWidth="1"/>
    <col min="2070" max="2070" width="9.08984375" style="32"/>
    <col min="2071" max="2071" width="8.36328125" style="32" customWidth="1"/>
    <col min="2072" max="2072" width="11.90625" style="32" customWidth="1"/>
    <col min="2073" max="2073" width="11.6328125" style="32" customWidth="1"/>
    <col min="2074" max="2304" width="9.08984375" style="32"/>
    <col min="2305" max="2305" width="22.54296875" style="32" customWidth="1"/>
    <col min="2306" max="2306" width="20.36328125" style="32" customWidth="1"/>
    <col min="2307" max="2307" width="13.54296875" style="32" customWidth="1"/>
    <col min="2308" max="2308" width="13.6328125" style="32" customWidth="1"/>
    <col min="2309" max="2309" width="12.453125" style="32" customWidth="1"/>
    <col min="2310" max="2310" width="11.90625" style="32" customWidth="1"/>
    <col min="2311" max="2311" width="12.453125" style="32" customWidth="1"/>
    <col min="2312" max="2312" width="12.54296875" style="32" customWidth="1"/>
    <col min="2313" max="2313" width="12.36328125" style="32" customWidth="1"/>
    <col min="2314" max="2316" width="11.90625" style="32" customWidth="1"/>
    <col min="2317" max="2317" width="12.6328125" style="32" customWidth="1"/>
    <col min="2318" max="2318" width="12" style="32" customWidth="1"/>
    <col min="2319" max="2319" width="9.08984375" style="32"/>
    <col min="2320" max="2320" width="11.90625" style="32" customWidth="1"/>
    <col min="2321" max="2321" width="13.90625" style="32" customWidth="1"/>
    <col min="2322" max="2322" width="9.08984375" style="32"/>
    <col min="2323" max="2323" width="10.453125" style="32" bestFit="1" customWidth="1"/>
    <col min="2324" max="2324" width="9.08984375" style="32"/>
    <col min="2325" max="2325" width="9.453125" style="32" bestFit="1" customWidth="1"/>
    <col min="2326" max="2326" width="9.08984375" style="32"/>
    <col min="2327" max="2327" width="8.36328125" style="32" customWidth="1"/>
    <col min="2328" max="2328" width="11.90625" style="32" customWidth="1"/>
    <col min="2329" max="2329" width="11.6328125" style="32" customWidth="1"/>
    <col min="2330" max="2560" width="9.08984375" style="32"/>
    <col min="2561" max="2561" width="22.54296875" style="32" customWidth="1"/>
    <col min="2562" max="2562" width="20.36328125" style="32" customWidth="1"/>
    <col min="2563" max="2563" width="13.54296875" style="32" customWidth="1"/>
    <col min="2564" max="2564" width="13.6328125" style="32" customWidth="1"/>
    <col min="2565" max="2565" width="12.453125" style="32" customWidth="1"/>
    <col min="2566" max="2566" width="11.90625" style="32" customWidth="1"/>
    <col min="2567" max="2567" width="12.453125" style="32" customWidth="1"/>
    <col min="2568" max="2568" width="12.54296875" style="32" customWidth="1"/>
    <col min="2569" max="2569" width="12.36328125" style="32" customWidth="1"/>
    <col min="2570" max="2572" width="11.90625" style="32" customWidth="1"/>
    <col min="2573" max="2573" width="12.6328125" style="32" customWidth="1"/>
    <col min="2574" max="2574" width="12" style="32" customWidth="1"/>
    <col min="2575" max="2575" width="9.08984375" style="32"/>
    <col min="2576" max="2576" width="11.90625" style="32" customWidth="1"/>
    <col min="2577" max="2577" width="13.90625" style="32" customWidth="1"/>
    <col min="2578" max="2578" width="9.08984375" style="32"/>
    <col min="2579" max="2579" width="10.453125" style="32" bestFit="1" customWidth="1"/>
    <col min="2580" max="2580" width="9.08984375" style="32"/>
    <col min="2581" max="2581" width="9.453125" style="32" bestFit="1" customWidth="1"/>
    <col min="2582" max="2582" width="9.08984375" style="32"/>
    <col min="2583" max="2583" width="8.36328125" style="32" customWidth="1"/>
    <col min="2584" max="2584" width="11.90625" style="32" customWidth="1"/>
    <col min="2585" max="2585" width="11.6328125" style="32" customWidth="1"/>
    <col min="2586" max="2816" width="9.08984375" style="32"/>
    <col min="2817" max="2817" width="22.54296875" style="32" customWidth="1"/>
    <col min="2818" max="2818" width="20.36328125" style="32" customWidth="1"/>
    <col min="2819" max="2819" width="13.54296875" style="32" customWidth="1"/>
    <col min="2820" max="2820" width="13.6328125" style="32" customWidth="1"/>
    <col min="2821" max="2821" width="12.453125" style="32" customWidth="1"/>
    <col min="2822" max="2822" width="11.90625" style="32" customWidth="1"/>
    <col min="2823" max="2823" width="12.453125" style="32" customWidth="1"/>
    <col min="2824" max="2824" width="12.54296875" style="32" customWidth="1"/>
    <col min="2825" max="2825" width="12.36328125" style="32" customWidth="1"/>
    <col min="2826" max="2828" width="11.90625" style="32" customWidth="1"/>
    <col min="2829" max="2829" width="12.6328125" style="32" customWidth="1"/>
    <col min="2830" max="2830" width="12" style="32" customWidth="1"/>
    <col min="2831" max="2831" width="9.08984375" style="32"/>
    <col min="2832" max="2832" width="11.90625" style="32" customWidth="1"/>
    <col min="2833" max="2833" width="13.90625" style="32" customWidth="1"/>
    <col min="2834" max="2834" width="9.08984375" style="32"/>
    <col min="2835" max="2835" width="10.453125" style="32" bestFit="1" customWidth="1"/>
    <col min="2836" max="2836" width="9.08984375" style="32"/>
    <col min="2837" max="2837" width="9.453125" style="32" bestFit="1" customWidth="1"/>
    <col min="2838" max="2838" width="9.08984375" style="32"/>
    <col min="2839" max="2839" width="8.36328125" style="32" customWidth="1"/>
    <col min="2840" max="2840" width="11.90625" style="32" customWidth="1"/>
    <col min="2841" max="2841" width="11.6328125" style="32" customWidth="1"/>
    <col min="2842" max="3072" width="9.08984375" style="32"/>
    <col min="3073" max="3073" width="22.54296875" style="32" customWidth="1"/>
    <col min="3074" max="3074" width="20.36328125" style="32" customWidth="1"/>
    <col min="3075" max="3075" width="13.54296875" style="32" customWidth="1"/>
    <col min="3076" max="3076" width="13.6328125" style="32" customWidth="1"/>
    <col min="3077" max="3077" width="12.453125" style="32" customWidth="1"/>
    <col min="3078" max="3078" width="11.90625" style="32" customWidth="1"/>
    <col min="3079" max="3079" width="12.453125" style="32" customWidth="1"/>
    <col min="3080" max="3080" width="12.54296875" style="32" customWidth="1"/>
    <col min="3081" max="3081" width="12.36328125" style="32" customWidth="1"/>
    <col min="3082" max="3084" width="11.90625" style="32" customWidth="1"/>
    <col min="3085" max="3085" width="12.6328125" style="32" customWidth="1"/>
    <col min="3086" max="3086" width="12" style="32" customWidth="1"/>
    <col min="3087" max="3087" width="9.08984375" style="32"/>
    <col min="3088" max="3088" width="11.90625" style="32" customWidth="1"/>
    <col min="3089" max="3089" width="13.90625" style="32" customWidth="1"/>
    <col min="3090" max="3090" width="9.08984375" style="32"/>
    <col min="3091" max="3091" width="10.453125" style="32" bestFit="1" customWidth="1"/>
    <col min="3092" max="3092" width="9.08984375" style="32"/>
    <col min="3093" max="3093" width="9.453125" style="32" bestFit="1" customWidth="1"/>
    <col min="3094" max="3094" width="9.08984375" style="32"/>
    <col min="3095" max="3095" width="8.36328125" style="32" customWidth="1"/>
    <col min="3096" max="3096" width="11.90625" style="32" customWidth="1"/>
    <col min="3097" max="3097" width="11.6328125" style="32" customWidth="1"/>
    <col min="3098" max="3328" width="9.08984375" style="32"/>
    <col min="3329" max="3329" width="22.54296875" style="32" customWidth="1"/>
    <col min="3330" max="3330" width="20.36328125" style="32" customWidth="1"/>
    <col min="3331" max="3331" width="13.54296875" style="32" customWidth="1"/>
    <col min="3332" max="3332" width="13.6328125" style="32" customWidth="1"/>
    <col min="3333" max="3333" width="12.453125" style="32" customWidth="1"/>
    <col min="3334" max="3334" width="11.90625" style="32" customWidth="1"/>
    <col min="3335" max="3335" width="12.453125" style="32" customWidth="1"/>
    <col min="3336" max="3336" width="12.54296875" style="32" customWidth="1"/>
    <col min="3337" max="3337" width="12.36328125" style="32" customWidth="1"/>
    <col min="3338" max="3340" width="11.90625" style="32" customWidth="1"/>
    <col min="3341" max="3341" width="12.6328125" style="32" customWidth="1"/>
    <col min="3342" max="3342" width="12" style="32" customWidth="1"/>
    <col min="3343" max="3343" width="9.08984375" style="32"/>
    <col min="3344" max="3344" width="11.90625" style="32" customWidth="1"/>
    <col min="3345" max="3345" width="13.90625" style="32" customWidth="1"/>
    <col min="3346" max="3346" width="9.08984375" style="32"/>
    <col min="3347" max="3347" width="10.453125" style="32" bestFit="1" customWidth="1"/>
    <col min="3348" max="3348" width="9.08984375" style="32"/>
    <col min="3349" max="3349" width="9.453125" style="32" bestFit="1" customWidth="1"/>
    <col min="3350" max="3350" width="9.08984375" style="32"/>
    <col min="3351" max="3351" width="8.36328125" style="32" customWidth="1"/>
    <col min="3352" max="3352" width="11.90625" style="32" customWidth="1"/>
    <col min="3353" max="3353" width="11.6328125" style="32" customWidth="1"/>
    <col min="3354" max="3584" width="9.08984375" style="32"/>
    <col min="3585" max="3585" width="22.54296875" style="32" customWidth="1"/>
    <col min="3586" max="3586" width="20.36328125" style="32" customWidth="1"/>
    <col min="3587" max="3587" width="13.54296875" style="32" customWidth="1"/>
    <col min="3588" max="3588" width="13.6328125" style="32" customWidth="1"/>
    <col min="3589" max="3589" width="12.453125" style="32" customWidth="1"/>
    <col min="3590" max="3590" width="11.90625" style="32" customWidth="1"/>
    <col min="3591" max="3591" width="12.453125" style="32" customWidth="1"/>
    <col min="3592" max="3592" width="12.54296875" style="32" customWidth="1"/>
    <col min="3593" max="3593" width="12.36328125" style="32" customWidth="1"/>
    <col min="3594" max="3596" width="11.90625" style="32" customWidth="1"/>
    <col min="3597" max="3597" width="12.6328125" style="32" customWidth="1"/>
    <col min="3598" max="3598" width="12" style="32" customWidth="1"/>
    <col min="3599" max="3599" width="9.08984375" style="32"/>
    <col min="3600" max="3600" width="11.90625" style="32" customWidth="1"/>
    <col min="3601" max="3601" width="13.90625" style="32" customWidth="1"/>
    <col min="3602" max="3602" width="9.08984375" style="32"/>
    <col min="3603" max="3603" width="10.453125" style="32" bestFit="1" customWidth="1"/>
    <col min="3604" max="3604" width="9.08984375" style="32"/>
    <col min="3605" max="3605" width="9.453125" style="32" bestFit="1" customWidth="1"/>
    <col min="3606" max="3606" width="9.08984375" style="32"/>
    <col min="3607" max="3607" width="8.36328125" style="32" customWidth="1"/>
    <col min="3608" max="3608" width="11.90625" style="32" customWidth="1"/>
    <col min="3609" max="3609" width="11.6328125" style="32" customWidth="1"/>
    <col min="3610" max="3840" width="9.08984375" style="32"/>
    <col min="3841" max="3841" width="22.54296875" style="32" customWidth="1"/>
    <col min="3842" max="3842" width="20.36328125" style="32" customWidth="1"/>
    <col min="3843" max="3843" width="13.54296875" style="32" customWidth="1"/>
    <col min="3844" max="3844" width="13.6328125" style="32" customWidth="1"/>
    <col min="3845" max="3845" width="12.453125" style="32" customWidth="1"/>
    <col min="3846" max="3846" width="11.90625" style="32" customWidth="1"/>
    <col min="3847" max="3847" width="12.453125" style="32" customWidth="1"/>
    <col min="3848" max="3848" width="12.54296875" style="32" customWidth="1"/>
    <col min="3849" max="3849" width="12.36328125" style="32" customWidth="1"/>
    <col min="3850" max="3852" width="11.90625" style="32" customWidth="1"/>
    <col min="3853" max="3853" width="12.6328125" style="32" customWidth="1"/>
    <col min="3854" max="3854" width="12" style="32" customWidth="1"/>
    <col min="3855" max="3855" width="9.08984375" style="32"/>
    <col min="3856" max="3856" width="11.90625" style="32" customWidth="1"/>
    <col min="3857" max="3857" width="13.90625" style="32" customWidth="1"/>
    <col min="3858" max="3858" width="9.08984375" style="32"/>
    <col min="3859" max="3859" width="10.453125" style="32" bestFit="1" customWidth="1"/>
    <col min="3860" max="3860" width="9.08984375" style="32"/>
    <col min="3861" max="3861" width="9.453125" style="32" bestFit="1" customWidth="1"/>
    <col min="3862" max="3862" width="9.08984375" style="32"/>
    <col min="3863" max="3863" width="8.36328125" style="32" customWidth="1"/>
    <col min="3864" max="3864" width="11.90625" style="32" customWidth="1"/>
    <col min="3865" max="3865" width="11.6328125" style="32" customWidth="1"/>
    <col min="3866" max="4096" width="9.08984375" style="32"/>
    <col min="4097" max="4097" width="22.54296875" style="32" customWidth="1"/>
    <col min="4098" max="4098" width="20.36328125" style="32" customWidth="1"/>
    <col min="4099" max="4099" width="13.54296875" style="32" customWidth="1"/>
    <col min="4100" max="4100" width="13.6328125" style="32" customWidth="1"/>
    <col min="4101" max="4101" width="12.453125" style="32" customWidth="1"/>
    <col min="4102" max="4102" width="11.90625" style="32" customWidth="1"/>
    <col min="4103" max="4103" width="12.453125" style="32" customWidth="1"/>
    <col min="4104" max="4104" width="12.54296875" style="32" customWidth="1"/>
    <col min="4105" max="4105" width="12.36328125" style="32" customWidth="1"/>
    <col min="4106" max="4108" width="11.90625" style="32" customWidth="1"/>
    <col min="4109" max="4109" width="12.6328125" style="32" customWidth="1"/>
    <col min="4110" max="4110" width="12" style="32" customWidth="1"/>
    <col min="4111" max="4111" width="9.08984375" style="32"/>
    <col min="4112" max="4112" width="11.90625" style="32" customWidth="1"/>
    <col min="4113" max="4113" width="13.90625" style="32" customWidth="1"/>
    <col min="4114" max="4114" width="9.08984375" style="32"/>
    <col min="4115" max="4115" width="10.453125" style="32" bestFit="1" customWidth="1"/>
    <col min="4116" max="4116" width="9.08984375" style="32"/>
    <col min="4117" max="4117" width="9.453125" style="32" bestFit="1" customWidth="1"/>
    <col min="4118" max="4118" width="9.08984375" style="32"/>
    <col min="4119" max="4119" width="8.36328125" style="32" customWidth="1"/>
    <col min="4120" max="4120" width="11.90625" style="32" customWidth="1"/>
    <col min="4121" max="4121" width="11.6328125" style="32" customWidth="1"/>
    <col min="4122" max="4352" width="9.08984375" style="32"/>
    <col min="4353" max="4353" width="22.54296875" style="32" customWidth="1"/>
    <col min="4354" max="4354" width="20.36328125" style="32" customWidth="1"/>
    <col min="4355" max="4355" width="13.54296875" style="32" customWidth="1"/>
    <col min="4356" max="4356" width="13.6328125" style="32" customWidth="1"/>
    <col min="4357" max="4357" width="12.453125" style="32" customWidth="1"/>
    <col min="4358" max="4358" width="11.90625" style="32" customWidth="1"/>
    <col min="4359" max="4359" width="12.453125" style="32" customWidth="1"/>
    <col min="4360" max="4360" width="12.54296875" style="32" customWidth="1"/>
    <col min="4361" max="4361" width="12.36328125" style="32" customWidth="1"/>
    <col min="4362" max="4364" width="11.90625" style="32" customWidth="1"/>
    <col min="4365" max="4365" width="12.6328125" style="32" customWidth="1"/>
    <col min="4366" max="4366" width="12" style="32" customWidth="1"/>
    <col min="4367" max="4367" width="9.08984375" style="32"/>
    <col min="4368" max="4368" width="11.90625" style="32" customWidth="1"/>
    <col min="4369" max="4369" width="13.90625" style="32" customWidth="1"/>
    <col min="4370" max="4370" width="9.08984375" style="32"/>
    <col min="4371" max="4371" width="10.453125" style="32" bestFit="1" customWidth="1"/>
    <col min="4372" max="4372" width="9.08984375" style="32"/>
    <col min="4373" max="4373" width="9.453125" style="32" bestFit="1" customWidth="1"/>
    <col min="4374" max="4374" width="9.08984375" style="32"/>
    <col min="4375" max="4375" width="8.36328125" style="32" customWidth="1"/>
    <col min="4376" max="4376" width="11.90625" style="32" customWidth="1"/>
    <col min="4377" max="4377" width="11.6328125" style="32" customWidth="1"/>
    <col min="4378" max="4608" width="9.08984375" style="32"/>
    <col min="4609" max="4609" width="22.54296875" style="32" customWidth="1"/>
    <col min="4610" max="4610" width="20.36328125" style="32" customWidth="1"/>
    <col min="4611" max="4611" width="13.54296875" style="32" customWidth="1"/>
    <col min="4612" max="4612" width="13.6328125" style="32" customWidth="1"/>
    <col min="4613" max="4613" width="12.453125" style="32" customWidth="1"/>
    <col min="4614" max="4614" width="11.90625" style="32" customWidth="1"/>
    <col min="4615" max="4615" width="12.453125" style="32" customWidth="1"/>
    <col min="4616" max="4616" width="12.54296875" style="32" customWidth="1"/>
    <col min="4617" max="4617" width="12.36328125" style="32" customWidth="1"/>
    <col min="4618" max="4620" width="11.90625" style="32" customWidth="1"/>
    <col min="4621" max="4621" width="12.6328125" style="32" customWidth="1"/>
    <col min="4622" max="4622" width="12" style="32" customWidth="1"/>
    <col min="4623" max="4623" width="9.08984375" style="32"/>
    <col min="4624" max="4624" width="11.90625" style="32" customWidth="1"/>
    <col min="4625" max="4625" width="13.90625" style="32" customWidth="1"/>
    <col min="4626" max="4626" width="9.08984375" style="32"/>
    <col min="4627" max="4627" width="10.453125" style="32" bestFit="1" customWidth="1"/>
    <col min="4628" max="4628" width="9.08984375" style="32"/>
    <col min="4629" max="4629" width="9.453125" style="32" bestFit="1" customWidth="1"/>
    <col min="4630" max="4630" width="9.08984375" style="32"/>
    <col min="4631" max="4631" width="8.36328125" style="32" customWidth="1"/>
    <col min="4632" max="4632" width="11.90625" style="32" customWidth="1"/>
    <col min="4633" max="4633" width="11.6328125" style="32" customWidth="1"/>
    <col min="4634" max="4864" width="9.08984375" style="32"/>
    <col min="4865" max="4865" width="22.54296875" style="32" customWidth="1"/>
    <col min="4866" max="4866" width="20.36328125" style="32" customWidth="1"/>
    <col min="4867" max="4867" width="13.54296875" style="32" customWidth="1"/>
    <col min="4868" max="4868" width="13.6328125" style="32" customWidth="1"/>
    <col min="4869" max="4869" width="12.453125" style="32" customWidth="1"/>
    <col min="4870" max="4870" width="11.90625" style="32" customWidth="1"/>
    <col min="4871" max="4871" width="12.453125" style="32" customWidth="1"/>
    <col min="4872" max="4872" width="12.54296875" style="32" customWidth="1"/>
    <col min="4873" max="4873" width="12.36328125" style="32" customWidth="1"/>
    <col min="4874" max="4876" width="11.90625" style="32" customWidth="1"/>
    <col min="4877" max="4877" width="12.6328125" style="32" customWidth="1"/>
    <col min="4878" max="4878" width="12" style="32" customWidth="1"/>
    <col min="4879" max="4879" width="9.08984375" style="32"/>
    <col min="4880" max="4880" width="11.90625" style="32" customWidth="1"/>
    <col min="4881" max="4881" width="13.90625" style="32" customWidth="1"/>
    <col min="4882" max="4882" width="9.08984375" style="32"/>
    <col min="4883" max="4883" width="10.453125" style="32" bestFit="1" customWidth="1"/>
    <col min="4884" max="4884" width="9.08984375" style="32"/>
    <col min="4885" max="4885" width="9.453125" style="32" bestFit="1" customWidth="1"/>
    <col min="4886" max="4886" width="9.08984375" style="32"/>
    <col min="4887" max="4887" width="8.36328125" style="32" customWidth="1"/>
    <col min="4888" max="4888" width="11.90625" style="32" customWidth="1"/>
    <col min="4889" max="4889" width="11.6328125" style="32" customWidth="1"/>
    <col min="4890" max="5120" width="9.08984375" style="32"/>
    <col min="5121" max="5121" width="22.54296875" style="32" customWidth="1"/>
    <col min="5122" max="5122" width="20.36328125" style="32" customWidth="1"/>
    <col min="5123" max="5123" width="13.54296875" style="32" customWidth="1"/>
    <col min="5124" max="5124" width="13.6328125" style="32" customWidth="1"/>
    <col min="5125" max="5125" width="12.453125" style="32" customWidth="1"/>
    <col min="5126" max="5126" width="11.90625" style="32" customWidth="1"/>
    <col min="5127" max="5127" width="12.453125" style="32" customWidth="1"/>
    <col min="5128" max="5128" width="12.54296875" style="32" customWidth="1"/>
    <col min="5129" max="5129" width="12.36328125" style="32" customWidth="1"/>
    <col min="5130" max="5132" width="11.90625" style="32" customWidth="1"/>
    <col min="5133" max="5133" width="12.6328125" style="32" customWidth="1"/>
    <col min="5134" max="5134" width="12" style="32" customWidth="1"/>
    <col min="5135" max="5135" width="9.08984375" style="32"/>
    <col min="5136" max="5136" width="11.90625" style="32" customWidth="1"/>
    <col min="5137" max="5137" width="13.90625" style="32" customWidth="1"/>
    <col min="5138" max="5138" width="9.08984375" style="32"/>
    <col min="5139" max="5139" width="10.453125" style="32" bestFit="1" customWidth="1"/>
    <col min="5140" max="5140" width="9.08984375" style="32"/>
    <col min="5141" max="5141" width="9.453125" style="32" bestFit="1" customWidth="1"/>
    <col min="5142" max="5142" width="9.08984375" style="32"/>
    <col min="5143" max="5143" width="8.36328125" style="32" customWidth="1"/>
    <col min="5144" max="5144" width="11.90625" style="32" customWidth="1"/>
    <col min="5145" max="5145" width="11.6328125" style="32" customWidth="1"/>
    <col min="5146" max="5376" width="9.08984375" style="32"/>
    <col min="5377" max="5377" width="22.54296875" style="32" customWidth="1"/>
    <col min="5378" max="5378" width="20.36328125" style="32" customWidth="1"/>
    <col min="5379" max="5379" width="13.54296875" style="32" customWidth="1"/>
    <col min="5380" max="5380" width="13.6328125" style="32" customWidth="1"/>
    <col min="5381" max="5381" width="12.453125" style="32" customWidth="1"/>
    <col min="5382" max="5382" width="11.90625" style="32" customWidth="1"/>
    <col min="5383" max="5383" width="12.453125" style="32" customWidth="1"/>
    <col min="5384" max="5384" width="12.54296875" style="32" customWidth="1"/>
    <col min="5385" max="5385" width="12.36328125" style="32" customWidth="1"/>
    <col min="5386" max="5388" width="11.90625" style="32" customWidth="1"/>
    <col min="5389" max="5389" width="12.6328125" style="32" customWidth="1"/>
    <col min="5390" max="5390" width="12" style="32" customWidth="1"/>
    <col min="5391" max="5391" width="9.08984375" style="32"/>
    <col min="5392" max="5392" width="11.90625" style="32" customWidth="1"/>
    <col min="5393" max="5393" width="13.90625" style="32" customWidth="1"/>
    <col min="5394" max="5394" width="9.08984375" style="32"/>
    <col min="5395" max="5395" width="10.453125" style="32" bestFit="1" customWidth="1"/>
    <col min="5396" max="5396" width="9.08984375" style="32"/>
    <col min="5397" max="5397" width="9.453125" style="32" bestFit="1" customWidth="1"/>
    <col min="5398" max="5398" width="9.08984375" style="32"/>
    <col min="5399" max="5399" width="8.36328125" style="32" customWidth="1"/>
    <col min="5400" max="5400" width="11.90625" style="32" customWidth="1"/>
    <col min="5401" max="5401" width="11.6328125" style="32" customWidth="1"/>
    <col min="5402" max="5632" width="9.08984375" style="32"/>
    <col min="5633" max="5633" width="22.54296875" style="32" customWidth="1"/>
    <col min="5634" max="5634" width="20.36328125" style="32" customWidth="1"/>
    <col min="5635" max="5635" width="13.54296875" style="32" customWidth="1"/>
    <col min="5636" max="5636" width="13.6328125" style="32" customWidth="1"/>
    <col min="5637" max="5637" width="12.453125" style="32" customWidth="1"/>
    <col min="5638" max="5638" width="11.90625" style="32" customWidth="1"/>
    <col min="5639" max="5639" width="12.453125" style="32" customWidth="1"/>
    <col min="5640" max="5640" width="12.54296875" style="32" customWidth="1"/>
    <col min="5641" max="5641" width="12.36328125" style="32" customWidth="1"/>
    <col min="5642" max="5644" width="11.90625" style="32" customWidth="1"/>
    <col min="5645" max="5645" width="12.6328125" style="32" customWidth="1"/>
    <col min="5646" max="5646" width="12" style="32" customWidth="1"/>
    <col min="5647" max="5647" width="9.08984375" style="32"/>
    <col min="5648" max="5648" width="11.90625" style="32" customWidth="1"/>
    <col min="5649" max="5649" width="13.90625" style="32" customWidth="1"/>
    <col min="5650" max="5650" width="9.08984375" style="32"/>
    <col min="5651" max="5651" width="10.453125" style="32" bestFit="1" customWidth="1"/>
    <col min="5652" max="5652" width="9.08984375" style="32"/>
    <col min="5653" max="5653" width="9.453125" style="32" bestFit="1" customWidth="1"/>
    <col min="5654" max="5654" width="9.08984375" style="32"/>
    <col min="5655" max="5655" width="8.36328125" style="32" customWidth="1"/>
    <col min="5656" max="5656" width="11.90625" style="32" customWidth="1"/>
    <col min="5657" max="5657" width="11.6328125" style="32" customWidth="1"/>
    <col min="5658" max="5888" width="9.08984375" style="32"/>
    <col min="5889" max="5889" width="22.54296875" style="32" customWidth="1"/>
    <col min="5890" max="5890" width="20.36328125" style="32" customWidth="1"/>
    <col min="5891" max="5891" width="13.54296875" style="32" customWidth="1"/>
    <col min="5892" max="5892" width="13.6328125" style="32" customWidth="1"/>
    <col min="5893" max="5893" width="12.453125" style="32" customWidth="1"/>
    <col min="5894" max="5894" width="11.90625" style="32" customWidth="1"/>
    <col min="5895" max="5895" width="12.453125" style="32" customWidth="1"/>
    <col min="5896" max="5896" width="12.54296875" style="32" customWidth="1"/>
    <col min="5897" max="5897" width="12.36328125" style="32" customWidth="1"/>
    <col min="5898" max="5900" width="11.90625" style="32" customWidth="1"/>
    <col min="5901" max="5901" width="12.6328125" style="32" customWidth="1"/>
    <col min="5902" max="5902" width="12" style="32" customWidth="1"/>
    <col min="5903" max="5903" width="9.08984375" style="32"/>
    <col min="5904" max="5904" width="11.90625" style="32" customWidth="1"/>
    <col min="5905" max="5905" width="13.90625" style="32" customWidth="1"/>
    <col min="5906" max="5906" width="9.08984375" style="32"/>
    <col min="5907" max="5907" width="10.453125" style="32" bestFit="1" customWidth="1"/>
    <col min="5908" max="5908" width="9.08984375" style="32"/>
    <col min="5909" max="5909" width="9.453125" style="32" bestFit="1" customWidth="1"/>
    <col min="5910" max="5910" width="9.08984375" style="32"/>
    <col min="5911" max="5911" width="8.36328125" style="32" customWidth="1"/>
    <col min="5912" max="5912" width="11.90625" style="32" customWidth="1"/>
    <col min="5913" max="5913" width="11.6328125" style="32" customWidth="1"/>
    <col min="5914" max="6144" width="9.08984375" style="32"/>
    <col min="6145" max="6145" width="22.54296875" style="32" customWidth="1"/>
    <col min="6146" max="6146" width="20.36328125" style="32" customWidth="1"/>
    <col min="6147" max="6147" width="13.54296875" style="32" customWidth="1"/>
    <col min="6148" max="6148" width="13.6328125" style="32" customWidth="1"/>
    <col min="6149" max="6149" width="12.453125" style="32" customWidth="1"/>
    <col min="6150" max="6150" width="11.90625" style="32" customWidth="1"/>
    <col min="6151" max="6151" width="12.453125" style="32" customWidth="1"/>
    <col min="6152" max="6152" width="12.54296875" style="32" customWidth="1"/>
    <col min="6153" max="6153" width="12.36328125" style="32" customWidth="1"/>
    <col min="6154" max="6156" width="11.90625" style="32" customWidth="1"/>
    <col min="6157" max="6157" width="12.6328125" style="32" customWidth="1"/>
    <col min="6158" max="6158" width="12" style="32" customWidth="1"/>
    <col min="6159" max="6159" width="9.08984375" style="32"/>
    <col min="6160" max="6160" width="11.90625" style="32" customWidth="1"/>
    <col min="6161" max="6161" width="13.90625" style="32" customWidth="1"/>
    <col min="6162" max="6162" width="9.08984375" style="32"/>
    <col min="6163" max="6163" width="10.453125" style="32" bestFit="1" customWidth="1"/>
    <col min="6164" max="6164" width="9.08984375" style="32"/>
    <col min="6165" max="6165" width="9.453125" style="32" bestFit="1" customWidth="1"/>
    <col min="6166" max="6166" width="9.08984375" style="32"/>
    <col min="6167" max="6167" width="8.36328125" style="32" customWidth="1"/>
    <col min="6168" max="6168" width="11.90625" style="32" customWidth="1"/>
    <col min="6169" max="6169" width="11.6328125" style="32" customWidth="1"/>
    <col min="6170" max="6400" width="9.08984375" style="32"/>
    <col min="6401" max="6401" width="22.54296875" style="32" customWidth="1"/>
    <col min="6402" max="6402" width="20.36328125" style="32" customWidth="1"/>
    <col min="6403" max="6403" width="13.54296875" style="32" customWidth="1"/>
    <col min="6404" max="6404" width="13.6328125" style="32" customWidth="1"/>
    <col min="6405" max="6405" width="12.453125" style="32" customWidth="1"/>
    <col min="6406" max="6406" width="11.90625" style="32" customWidth="1"/>
    <col min="6407" max="6407" width="12.453125" style="32" customWidth="1"/>
    <col min="6408" max="6408" width="12.54296875" style="32" customWidth="1"/>
    <col min="6409" max="6409" width="12.36328125" style="32" customWidth="1"/>
    <col min="6410" max="6412" width="11.90625" style="32" customWidth="1"/>
    <col min="6413" max="6413" width="12.6328125" style="32" customWidth="1"/>
    <col min="6414" max="6414" width="12" style="32" customWidth="1"/>
    <col min="6415" max="6415" width="9.08984375" style="32"/>
    <col min="6416" max="6416" width="11.90625" style="32" customWidth="1"/>
    <col min="6417" max="6417" width="13.90625" style="32" customWidth="1"/>
    <col min="6418" max="6418" width="9.08984375" style="32"/>
    <col min="6419" max="6419" width="10.453125" style="32" bestFit="1" customWidth="1"/>
    <col min="6420" max="6420" width="9.08984375" style="32"/>
    <col min="6421" max="6421" width="9.453125" style="32" bestFit="1" customWidth="1"/>
    <col min="6422" max="6422" width="9.08984375" style="32"/>
    <col min="6423" max="6423" width="8.36328125" style="32" customWidth="1"/>
    <col min="6424" max="6424" width="11.90625" style="32" customWidth="1"/>
    <col min="6425" max="6425" width="11.6328125" style="32" customWidth="1"/>
    <col min="6426" max="6656" width="9.08984375" style="32"/>
    <col min="6657" max="6657" width="22.54296875" style="32" customWidth="1"/>
    <col min="6658" max="6658" width="20.36328125" style="32" customWidth="1"/>
    <col min="6659" max="6659" width="13.54296875" style="32" customWidth="1"/>
    <col min="6660" max="6660" width="13.6328125" style="32" customWidth="1"/>
    <col min="6661" max="6661" width="12.453125" style="32" customWidth="1"/>
    <col min="6662" max="6662" width="11.90625" style="32" customWidth="1"/>
    <col min="6663" max="6663" width="12.453125" style="32" customWidth="1"/>
    <col min="6664" max="6664" width="12.54296875" style="32" customWidth="1"/>
    <col min="6665" max="6665" width="12.36328125" style="32" customWidth="1"/>
    <col min="6666" max="6668" width="11.90625" style="32" customWidth="1"/>
    <col min="6669" max="6669" width="12.6328125" style="32" customWidth="1"/>
    <col min="6670" max="6670" width="12" style="32" customWidth="1"/>
    <col min="6671" max="6671" width="9.08984375" style="32"/>
    <col min="6672" max="6672" width="11.90625" style="32" customWidth="1"/>
    <col min="6673" max="6673" width="13.90625" style="32" customWidth="1"/>
    <col min="6674" max="6674" width="9.08984375" style="32"/>
    <col min="6675" max="6675" width="10.453125" style="32" bestFit="1" customWidth="1"/>
    <col min="6676" max="6676" width="9.08984375" style="32"/>
    <col min="6677" max="6677" width="9.453125" style="32" bestFit="1" customWidth="1"/>
    <col min="6678" max="6678" width="9.08984375" style="32"/>
    <col min="6679" max="6679" width="8.36328125" style="32" customWidth="1"/>
    <col min="6680" max="6680" width="11.90625" style="32" customWidth="1"/>
    <col min="6681" max="6681" width="11.6328125" style="32" customWidth="1"/>
    <col min="6682" max="6912" width="9.08984375" style="32"/>
    <col min="6913" max="6913" width="22.54296875" style="32" customWidth="1"/>
    <col min="6914" max="6914" width="20.36328125" style="32" customWidth="1"/>
    <col min="6915" max="6915" width="13.54296875" style="32" customWidth="1"/>
    <col min="6916" max="6916" width="13.6328125" style="32" customWidth="1"/>
    <col min="6917" max="6917" width="12.453125" style="32" customWidth="1"/>
    <col min="6918" max="6918" width="11.90625" style="32" customWidth="1"/>
    <col min="6919" max="6919" width="12.453125" style="32" customWidth="1"/>
    <col min="6920" max="6920" width="12.54296875" style="32" customWidth="1"/>
    <col min="6921" max="6921" width="12.36328125" style="32" customWidth="1"/>
    <col min="6922" max="6924" width="11.90625" style="32" customWidth="1"/>
    <col min="6925" max="6925" width="12.6328125" style="32" customWidth="1"/>
    <col min="6926" max="6926" width="12" style="32" customWidth="1"/>
    <col min="6927" max="6927" width="9.08984375" style="32"/>
    <col min="6928" max="6928" width="11.90625" style="32" customWidth="1"/>
    <col min="6929" max="6929" width="13.90625" style="32" customWidth="1"/>
    <col min="6930" max="6930" width="9.08984375" style="32"/>
    <col min="6931" max="6931" width="10.453125" style="32" bestFit="1" customWidth="1"/>
    <col min="6932" max="6932" width="9.08984375" style="32"/>
    <col min="6933" max="6933" width="9.453125" style="32" bestFit="1" customWidth="1"/>
    <col min="6934" max="6934" width="9.08984375" style="32"/>
    <col min="6935" max="6935" width="8.36328125" style="32" customWidth="1"/>
    <col min="6936" max="6936" width="11.90625" style="32" customWidth="1"/>
    <col min="6937" max="6937" width="11.6328125" style="32" customWidth="1"/>
    <col min="6938" max="7168" width="9.08984375" style="32"/>
    <col min="7169" max="7169" width="22.54296875" style="32" customWidth="1"/>
    <col min="7170" max="7170" width="20.36328125" style="32" customWidth="1"/>
    <col min="7171" max="7171" width="13.54296875" style="32" customWidth="1"/>
    <col min="7172" max="7172" width="13.6328125" style="32" customWidth="1"/>
    <col min="7173" max="7173" width="12.453125" style="32" customWidth="1"/>
    <col min="7174" max="7174" width="11.90625" style="32" customWidth="1"/>
    <col min="7175" max="7175" width="12.453125" style="32" customWidth="1"/>
    <col min="7176" max="7176" width="12.54296875" style="32" customWidth="1"/>
    <col min="7177" max="7177" width="12.36328125" style="32" customWidth="1"/>
    <col min="7178" max="7180" width="11.90625" style="32" customWidth="1"/>
    <col min="7181" max="7181" width="12.6328125" style="32" customWidth="1"/>
    <col min="7182" max="7182" width="12" style="32" customWidth="1"/>
    <col min="7183" max="7183" width="9.08984375" style="32"/>
    <col min="7184" max="7184" width="11.90625" style="32" customWidth="1"/>
    <col min="7185" max="7185" width="13.90625" style="32" customWidth="1"/>
    <col min="7186" max="7186" width="9.08984375" style="32"/>
    <col min="7187" max="7187" width="10.453125" style="32" bestFit="1" customWidth="1"/>
    <col min="7188" max="7188" width="9.08984375" style="32"/>
    <col min="7189" max="7189" width="9.453125" style="32" bestFit="1" customWidth="1"/>
    <col min="7190" max="7190" width="9.08984375" style="32"/>
    <col min="7191" max="7191" width="8.36328125" style="32" customWidth="1"/>
    <col min="7192" max="7192" width="11.90625" style="32" customWidth="1"/>
    <col min="7193" max="7193" width="11.6328125" style="32" customWidth="1"/>
    <col min="7194" max="7424" width="9.08984375" style="32"/>
    <col min="7425" max="7425" width="22.54296875" style="32" customWidth="1"/>
    <col min="7426" max="7426" width="20.36328125" style="32" customWidth="1"/>
    <col min="7427" max="7427" width="13.54296875" style="32" customWidth="1"/>
    <col min="7428" max="7428" width="13.6328125" style="32" customWidth="1"/>
    <col min="7429" max="7429" width="12.453125" style="32" customWidth="1"/>
    <col min="7430" max="7430" width="11.90625" style="32" customWidth="1"/>
    <col min="7431" max="7431" width="12.453125" style="32" customWidth="1"/>
    <col min="7432" max="7432" width="12.54296875" style="32" customWidth="1"/>
    <col min="7433" max="7433" width="12.36328125" style="32" customWidth="1"/>
    <col min="7434" max="7436" width="11.90625" style="32" customWidth="1"/>
    <col min="7437" max="7437" width="12.6328125" style="32" customWidth="1"/>
    <col min="7438" max="7438" width="12" style="32" customWidth="1"/>
    <col min="7439" max="7439" width="9.08984375" style="32"/>
    <col min="7440" max="7440" width="11.90625" style="32" customWidth="1"/>
    <col min="7441" max="7441" width="13.90625" style="32" customWidth="1"/>
    <col min="7442" max="7442" width="9.08984375" style="32"/>
    <col min="7443" max="7443" width="10.453125" style="32" bestFit="1" customWidth="1"/>
    <col min="7444" max="7444" width="9.08984375" style="32"/>
    <col min="7445" max="7445" width="9.453125" style="32" bestFit="1" customWidth="1"/>
    <col min="7446" max="7446" width="9.08984375" style="32"/>
    <col min="7447" max="7447" width="8.36328125" style="32" customWidth="1"/>
    <col min="7448" max="7448" width="11.90625" style="32" customWidth="1"/>
    <col min="7449" max="7449" width="11.6328125" style="32" customWidth="1"/>
    <col min="7450" max="7680" width="9.08984375" style="32"/>
    <col min="7681" max="7681" width="22.54296875" style="32" customWidth="1"/>
    <col min="7682" max="7682" width="20.36328125" style="32" customWidth="1"/>
    <col min="7683" max="7683" width="13.54296875" style="32" customWidth="1"/>
    <col min="7684" max="7684" width="13.6328125" style="32" customWidth="1"/>
    <col min="7685" max="7685" width="12.453125" style="32" customWidth="1"/>
    <col min="7686" max="7686" width="11.90625" style="32" customWidth="1"/>
    <col min="7687" max="7687" width="12.453125" style="32" customWidth="1"/>
    <col min="7688" max="7688" width="12.54296875" style="32" customWidth="1"/>
    <col min="7689" max="7689" width="12.36328125" style="32" customWidth="1"/>
    <col min="7690" max="7692" width="11.90625" style="32" customWidth="1"/>
    <col min="7693" max="7693" width="12.6328125" style="32" customWidth="1"/>
    <col min="7694" max="7694" width="12" style="32" customWidth="1"/>
    <col min="7695" max="7695" width="9.08984375" style="32"/>
    <col min="7696" max="7696" width="11.90625" style="32" customWidth="1"/>
    <col min="7697" max="7697" width="13.90625" style="32" customWidth="1"/>
    <col min="7698" max="7698" width="9.08984375" style="32"/>
    <col min="7699" max="7699" width="10.453125" style="32" bestFit="1" customWidth="1"/>
    <col min="7700" max="7700" width="9.08984375" style="32"/>
    <col min="7701" max="7701" width="9.453125" style="32" bestFit="1" customWidth="1"/>
    <col min="7702" max="7702" width="9.08984375" style="32"/>
    <col min="7703" max="7703" width="8.36328125" style="32" customWidth="1"/>
    <col min="7704" max="7704" width="11.90625" style="32" customWidth="1"/>
    <col min="7705" max="7705" width="11.6328125" style="32" customWidth="1"/>
    <col min="7706" max="7936" width="9.08984375" style="32"/>
    <col min="7937" max="7937" width="22.54296875" style="32" customWidth="1"/>
    <col min="7938" max="7938" width="20.36328125" style="32" customWidth="1"/>
    <col min="7939" max="7939" width="13.54296875" style="32" customWidth="1"/>
    <col min="7940" max="7940" width="13.6328125" style="32" customWidth="1"/>
    <col min="7941" max="7941" width="12.453125" style="32" customWidth="1"/>
    <col min="7942" max="7942" width="11.90625" style="32" customWidth="1"/>
    <col min="7943" max="7943" width="12.453125" style="32" customWidth="1"/>
    <col min="7944" max="7944" width="12.54296875" style="32" customWidth="1"/>
    <col min="7945" max="7945" width="12.36328125" style="32" customWidth="1"/>
    <col min="7946" max="7948" width="11.90625" style="32" customWidth="1"/>
    <col min="7949" max="7949" width="12.6328125" style="32" customWidth="1"/>
    <col min="7950" max="7950" width="12" style="32" customWidth="1"/>
    <col min="7951" max="7951" width="9.08984375" style="32"/>
    <col min="7952" max="7952" width="11.90625" style="32" customWidth="1"/>
    <col min="7953" max="7953" width="13.90625" style="32" customWidth="1"/>
    <col min="7954" max="7954" width="9.08984375" style="32"/>
    <col min="7955" max="7955" width="10.453125" style="32" bestFit="1" customWidth="1"/>
    <col min="7956" max="7956" width="9.08984375" style="32"/>
    <col min="7957" max="7957" width="9.453125" style="32" bestFit="1" customWidth="1"/>
    <col min="7958" max="7958" width="9.08984375" style="32"/>
    <col min="7959" max="7959" width="8.36328125" style="32" customWidth="1"/>
    <col min="7960" max="7960" width="11.90625" style="32" customWidth="1"/>
    <col min="7961" max="7961" width="11.6328125" style="32" customWidth="1"/>
    <col min="7962" max="8192" width="9.08984375" style="32"/>
    <col min="8193" max="8193" width="22.54296875" style="32" customWidth="1"/>
    <col min="8194" max="8194" width="20.36328125" style="32" customWidth="1"/>
    <col min="8195" max="8195" width="13.54296875" style="32" customWidth="1"/>
    <col min="8196" max="8196" width="13.6328125" style="32" customWidth="1"/>
    <col min="8197" max="8197" width="12.453125" style="32" customWidth="1"/>
    <col min="8198" max="8198" width="11.90625" style="32" customWidth="1"/>
    <col min="8199" max="8199" width="12.453125" style="32" customWidth="1"/>
    <col min="8200" max="8200" width="12.54296875" style="32" customWidth="1"/>
    <col min="8201" max="8201" width="12.36328125" style="32" customWidth="1"/>
    <col min="8202" max="8204" width="11.90625" style="32" customWidth="1"/>
    <col min="8205" max="8205" width="12.6328125" style="32" customWidth="1"/>
    <col min="8206" max="8206" width="12" style="32" customWidth="1"/>
    <col min="8207" max="8207" width="9.08984375" style="32"/>
    <col min="8208" max="8208" width="11.90625" style="32" customWidth="1"/>
    <col min="8209" max="8209" width="13.90625" style="32" customWidth="1"/>
    <col min="8210" max="8210" width="9.08984375" style="32"/>
    <col min="8211" max="8211" width="10.453125" style="32" bestFit="1" customWidth="1"/>
    <col min="8212" max="8212" width="9.08984375" style="32"/>
    <col min="8213" max="8213" width="9.453125" style="32" bestFit="1" customWidth="1"/>
    <col min="8214" max="8214" width="9.08984375" style="32"/>
    <col min="8215" max="8215" width="8.36328125" style="32" customWidth="1"/>
    <col min="8216" max="8216" width="11.90625" style="32" customWidth="1"/>
    <col min="8217" max="8217" width="11.6328125" style="32" customWidth="1"/>
    <col min="8218" max="8448" width="9.08984375" style="32"/>
    <col min="8449" max="8449" width="22.54296875" style="32" customWidth="1"/>
    <col min="8450" max="8450" width="20.36328125" style="32" customWidth="1"/>
    <col min="8451" max="8451" width="13.54296875" style="32" customWidth="1"/>
    <col min="8452" max="8452" width="13.6328125" style="32" customWidth="1"/>
    <col min="8453" max="8453" width="12.453125" style="32" customWidth="1"/>
    <col min="8454" max="8454" width="11.90625" style="32" customWidth="1"/>
    <col min="8455" max="8455" width="12.453125" style="32" customWidth="1"/>
    <col min="8456" max="8456" width="12.54296875" style="32" customWidth="1"/>
    <col min="8457" max="8457" width="12.36328125" style="32" customWidth="1"/>
    <col min="8458" max="8460" width="11.90625" style="32" customWidth="1"/>
    <col min="8461" max="8461" width="12.6328125" style="32" customWidth="1"/>
    <col min="8462" max="8462" width="12" style="32" customWidth="1"/>
    <col min="8463" max="8463" width="9.08984375" style="32"/>
    <col min="8464" max="8464" width="11.90625" style="32" customWidth="1"/>
    <col min="8465" max="8465" width="13.90625" style="32" customWidth="1"/>
    <col min="8466" max="8466" width="9.08984375" style="32"/>
    <col min="8467" max="8467" width="10.453125" style="32" bestFit="1" customWidth="1"/>
    <col min="8468" max="8468" width="9.08984375" style="32"/>
    <col min="8469" max="8469" width="9.453125" style="32" bestFit="1" customWidth="1"/>
    <col min="8470" max="8470" width="9.08984375" style="32"/>
    <col min="8471" max="8471" width="8.36328125" style="32" customWidth="1"/>
    <col min="8472" max="8472" width="11.90625" style="32" customWidth="1"/>
    <col min="8473" max="8473" width="11.6328125" style="32" customWidth="1"/>
    <col min="8474" max="8704" width="9.08984375" style="32"/>
    <col min="8705" max="8705" width="22.54296875" style="32" customWidth="1"/>
    <col min="8706" max="8706" width="20.36328125" style="32" customWidth="1"/>
    <col min="8707" max="8707" width="13.54296875" style="32" customWidth="1"/>
    <col min="8708" max="8708" width="13.6328125" style="32" customWidth="1"/>
    <col min="8709" max="8709" width="12.453125" style="32" customWidth="1"/>
    <col min="8710" max="8710" width="11.90625" style="32" customWidth="1"/>
    <col min="8711" max="8711" width="12.453125" style="32" customWidth="1"/>
    <col min="8712" max="8712" width="12.54296875" style="32" customWidth="1"/>
    <col min="8713" max="8713" width="12.36328125" style="32" customWidth="1"/>
    <col min="8714" max="8716" width="11.90625" style="32" customWidth="1"/>
    <col min="8717" max="8717" width="12.6328125" style="32" customWidth="1"/>
    <col min="8718" max="8718" width="12" style="32" customWidth="1"/>
    <col min="8719" max="8719" width="9.08984375" style="32"/>
    <col min="8720" max="8720" width="11.90625" style="32" customWidth="1"/>
    <col min="8721" max="8721" width="13.90625" style="32" customWidth="1"/>
    <col min="8722" max="8722" width="9.08984375" style="32"/>
    <col min="8723" max="8723" width="10.453125" style="32" bestFit="1" customWidth="1"/>
    <col min="8724" max="8724" width="9.08984375" style="32"/>
    <col min="8725" max="8725" width="9.453125" style="32" bestFit="1" customWidth="1"/>
    <col min="8726" max="8726" width="9.08984375" style="32"/>
    <col min="8727" max="8727" width="8.36328125" style="32" customWidth="1"/>
    <col min="8728" max="8728" width="11.90625" style="32" customWidth="1"/>
    <col min="8729" max="8729" width="11.6328125" style="32" customWidth="1"/>
    <col min="8730" max="8960" width="9.08984375" style="32"/>
    <col min="8961" max="8961" width="22.54296875" style="32" customWidth="1"/>
    <col min="8962" max="8962" width="20.36328125" style="32" customWidth="1"/>
    <col min="8963" max="8963" width="13.54296875" style="32" customWidth="1"/>
    <col min="8964" max="8964" width="13.6328125" style="32" customWidth="1"/>
    <col min="8965" max="8965" width="12.453125" style="32" customWidth="1"/>
    <col min="8966" max="8966" width="11.90625" style="32" customWidth="1"/>
    <col min="8967" max="8967" width="12.453125" style="32" customWidth="1"/>
    <col min="8968" max="8968" width="12.54296875" style="32" customWidth="1"/>
    <col min="8969" max="8969" width="12.36328125" style="32" customWidth="1"/>
    <col min="8970" max="8972" width="11.90625" style="32" customWidth="1"/>
    <col min="8973" max="8973" width="12.6328125" style="32" customWidth="1"/>
    <col min="8974" max="8974" width="12" style="32" customWidth="1"/>
    <col min="8975" max="8975" width="9.08984375" style="32"/>
    <col min="8976" max="8976" width="11.90625" style="32" customWidth="1"/>
    <col min="8977" max="8977" width="13.90625" style="32" customWidth="1"/>
    <col min="8978" max="8978" width="9.08984375" style="32"/>
    <col min="8979" max="8979" width="10.453125" style="32" bestFit="1" customWidth="1"/>
    <col min="8980" max="8980" width="9.08984375" style="32"/>
    <col min="8981" max="8981" width="9.453125" style="32" bestFit="1" customWidth="1"/>
    <col min="8982" max="8982" width="9.08984375" style="32"/>
    <col min="8983" max="8983" width="8.36328125" style="32" customWidth="1"/>
    <col min="8984" max="8984" width="11.90625" style="32" customWidth="1"/>
    <col min="8985" max="8985" width="11.6328125" style="32" customWidth="1"/>
    <col min="8986" max="9216" width="9.08984375" style="32"/>
    <col min="9217" max="9217" width="22.54296875" style="32" customWidth="1"/>
    <col min="9218" max="9218" width="20.36328125" style="32" customWidth="1"/>
    <col min="9219" max="9219" width="13.54296875" style="32" customWidth="1"/>
    <col min="9220" max="9220" width="13.6328125" style="32" customWidth="1"/>
    <col min="9221" max="9221" width="12.453125" style="32" customWidth="1"/>
    <col min="9222" max="9222" width="11.90625" style="32" customWidth="1"/>
    <col min="9223" max="9223" width="12.453125" style="32" customWidth="1"/>
    <col min="9224" max="9224" width="12.54296875" style="32" customWidth="1"/>
    <col min="9225" max="9225" width="12.36328125" style="32" customWidth="1"/>
    <col min="9226" max="9228" width="11.90625" style="32" customWidth="1"/>
    <col min="9229" max="9229" width="12.6328125" style="32" customWidth="1"/>
    <col min="9230" max="9230" width="12" style="32" customWidth="1"/>
    <col min="9231" max="9231" width="9.08984375" style="32"/>
    <col min="9232" max="9232" width="11.90625" style="32" customWidth="1"/>
    <col min="9233" max="9233" width="13.90625" style="32" customWidth="1"/>
    <col min="9234" max="9234" width="9.08984375" style="32"/>
    <col min="9235" max="9235" width="10.453125" style="32" bestFit="1" customWidth="1"/>
    <col min="9236" max="9236" width="9.08984375" style="32"/>
    <col min="9237" max="9237" width="9.453125" style="32" bestFit="1" customWidth="1"/>
    <col min="9238" max="9238" width="9.08984375" style="32"/>
    <col min="9239" max="9239" width="8.36328125" style="32" customWidth="1"/>
    <col min="9240" max="9240" width="11.90625" style="32" customWidth="1"/>
    <col min="9241" max="9241" width="11.6328125" style="32" customWidth="1"/>
    <col min="9242" max="9472" width="9.08984375" style="32"/>
    <col min="9473" max="9473" width="22.54296875" style="32" customWidth="1"/>
    <col min="9474" max="9474" width="20.36328125" style="32" customWidth="1"/>
    <col min="9475" max="9475" width="13.54296875" style="32" customWidth="1"/>
    <col min="9476" max="9476" width="13.6328125" style="32" customWidth="1"/>
    <col min="9477" max="9477" width="12.453125" style="32" customWidth="1"/>
    <col min="9478" max="9478" width="11.90625" style="32" customWidth="1"/>
    <col min="9479" max="9479" width="12.453125" style="32" customWidth="1"/>
    <col min="9480" max="9480" width="12.54296875" style="32" customWidth="1"/>
    <col min="9481" max="9481" width="12.36328125" style="32" customWidth="1"/>
    <col min="9482" max="9484" width="11.90625" style="32" customWidth="1"/>
    <col min="9485" max="9485" width="12.6328125" style="32" customWidth="1"/>
    <col min="9486" max="9486" width="12" style="32" customWidth="1"/>
    <col min="9487" max="9487" width="9.08984375" style="32"/>
    <col min="9488" max="9488" width="11.90625" style="32" customWidth="1"/>
    <col min="9489" max="9489" width="13.90625" style="32" customWidth="1"/>
    <col min="9490" max="9490" width="9.08984375" style="32"/>
    <col min="9491" max="9491" width="10.453125" style="32" bestFit="1" customWidth="1"/>
    <col min="9492" max="9492" width="9.08984375" style="32"/>
    <col min="9493" max="9493" width="9.453125" style="32" bestFit="1" customWidth="1"/>
    <col min="9494" max="9494" width="9.08984375" style="32"/>
    <col min="9495" max="9495" width="8.36328125" style="32" customWidth="1"/>
    <col min="9496" max="9496" width="11.90625" style="32" customWidth="1"/>
    <col min="9497" max="9497" width="11.6328125" style="32" customWidth="1"/>
    <col min="9498" max="9728" width="9.08984375" style="32"/>
    <col min="9729" max="9729" width="22.54296875" style="32" customWidth="1"/>
    <col min="9730" max="9730" width="20.36328125" style="32" customWidth="1"/>
    <col min="9731" max="9731" width="13.54296875" style="32" customWidth="1"/>
    <col min="9732" max="9732" width="13.6328125" style="32" customWidth="1"/>
    <col min="9733" max="9733" width="12.453125" style="32" customWidth="1"/>
    <col min="9734" max="9734" width="11.90625" style="32" customWidth="1"/>
    <col min="9735" max="9735" width="12.453125" style="32" customWidth="1"/>
    <col min="9736" max="9736" width="12.54296875" style="32" customWidth="1"/>
    <col min="9737" max="9737" width="12.36328125" style="32" customWidth="1"/>
    <col min="9738" max="9740" width="11.90625" style="32" customWidth="1"/>
    <col min="9741" max="9741" width="12.6328125" style="32" customWidth="1"/>
    <col min="9742" max="9742" width="12" style="32" customWidth="1"/>
    <col min="9743" max="9743" width="9.08984375" style="32"/>
    <col min="9744" max="9744" width="11.90625" style="32" customWidth="1"/>
    <col min="9745" max="9745" width="13.90625" style="32" customWidth="1"/>
    <col min="9746" max="9746" width="9.08984375" style="32"/>
    <col min="9747" max="9747" width="10.453125" style="32" bestFit="1" customWidth="1"/>
    <col min="9748" max="9748" width="9.08984375" style="32"/>
    <col min="9749" max="9749" width="9.453125" style="32" bestFit="1" customWidth="1"/>
    <col min="9750" max="9750" width="9.08984375" style="32"/>
    <col min="9751" max="9751" width="8.36328125" style="32" customWidth="1"/>
    <col min="9752" max="9752" width="11.90625" style="32" customWidth="1"/>
    <col min="9753" max="9753" width="11.6328125" style="32" customWidth="1"/>
    <col min="9754" max="9984" width="9.08984375" style="32"/>
    <col min="9985" max="9985" width="22.54296875" style="32" customWidth="1"/>
    <col min="9986" max="9986" width="20.36328125" style="32" customWidth="1"/>
    <col min="9987" max="9987" width="13.54296875" style="32" customWidth="1"/>
    <col min="9988" max="9988" width="13.6328125" style="32" customWidth="1"/>
    <col min="9989" max="9989" width="12.453125" style="32" customWidth="1"/>
    <col min="9990" max="9990" width="11.90625" style="32" customWidth="1"/>
    <col min="9991" max="9991" width="12.453125" style="32" customWidth="1"/>
    <col min="9992" max="9992" width="12.54296875" style="32" customWidth="1"/>
    <col min="9993" max="9993" width="12.36328125" style="32" customWidth="1"/>
    <col min="9994" max="9996" width="11.90625" style="32" customWidth="1"/>
    <col min="9997" max="9997" width="12.6328125" style="32" customWidth="1"/>
    <col min="9998" max="9998" width="12" style="32" customWidth="1"/>
    <col min="9999" max="9999" width="9.08984375" style="32"/>
    <col min="10000" max="10000" width="11.90625" style="32" customWidth="1"/>
    <col min="10001" max="10001" width="13.90625" style="32" customWidth="1"/>
    <col min="10002" max="10002" width="9.08984375" style="32"/>
    <col min="10003" max="10003" width="10.453125" style="32" bestFit="1" customWidth="1"/>
    <col min="10004" max="10004" width="9.08984375" style="32"/>
    <col min="10005" max="10005" width="9.453125" style="32" bestFit="1" customWidth="1"/>
    <col min="10006" max="10006" width="9.08984375" style="32"/>
    <col min="10007" max="10007" width="8.36328125" style="32" customWidth="1"/>
    <col min="10008" max="10008" width="11.90625" style="32" customWidth="1"/>
    <col min="10009" max="10009" width="11.6328125" style="32" customWidth="1"/>
    <col min="10010" max="10240" width="9.08984375" style="32"/>
    <col min="10241" max="10241" width="22.54296875" style="32" customWidth="1"/>
    <col min="10242" max="10242" width="20.36328125" style="32" customWidth="1"/>
    <col min="10243" max="10243" width="13.54296875" style="32" customWidth="1"/>
    <col min="10244" max="10244" width="13.6328125" style="32" customWidth="1"/>
    <col min="10245" max="10245" width="12.453125" style="32" customWidth="1"/>
    <col min="10246" max="10246" width="11.90625" style="32" customWidth="1"/>
    <col min="10247" max="10247" width="12.453125" style="32" customWidth="1"/>
    <col min="10248" max="10248" width="12.54296875" style="32" customWidth="1"/>
    <col min="10249" max="10249" width="12.36328125" style="32" customWidth="1"/>
    <col min="10250" max="10252" width="11.90625" style="32" customWidth="1"/>
    <col min="10253" max="10253" width="12.6328125" style="32" customWidth="1"/>
    <col min="10254" max="10254" width="12" style="32" customWidth="1"/>
    <col min="10255" max="10255" width="9.08984375" style="32"/>
    <col min="10256" max="10256" width="11.90625" style="32" customWidth="1"/>
    <col min="10257" max="10257" width="13.90625" style="32" customWidth="1"/>
    <col min="10258" max="10258" width="9.08984375" style="32"/>
    <col min="10259" max="10259" width="10.453125" style="32" bestFit="1" customWidth="1"/>
    <col min="10260" max="10260" width="9.08984375" style="32"/>
    <col min="10261" max="10261" width="9.453125" style="32" bestFit="1" customWidth="1"/>
    <col min="10262" max="10262" width="9.08984375" style="32"/>
    <col min="10263" max="10263" width="8.36328125" style="32" customWidth="1"/>
    <col min="10264" max="10264" width="11.90625" style="32" customWidth="1"/>
    <col min="10265" max="10265" width="11.6328125" style="32" customWidth="1"/>
    <col min="10266" max="10496" width="9.08984375" style="32"/>
    <col min="10497" max="10497" width="22.54296875" style="32" customWidth="1"/>
    <col min="10498" max="10498" width="20.36328125" style="32" customWidth="1"/>
    <col min="10499" max="10499" width="13.54296875" style="32" customWidth="1"/>
    <col min="10500" max="10500" width="13.6328125" style="32" customWidth="1"/>
    <col min="10501" max="10501" width="12.453125" style="32" customWidth="1"/>
    <col min="10502" max="10502" width="11.90625" style="32" customWidth="1"/>
    <col min="10503" max="10503" width="12.453125" style="32" customWidth="1"/>
    <col min="10504" max="10504" width="12.54296875" style="32" customWidth="1"/>
    <col min="10505" max="10505" width="12.36328125" style="32" customWidth="1"/>
    <col min="10506" max="10508" width="11.90625" style="32" customWidth="1"/>
    <col min="10509" max="10509" width="12.6328125" style="32" customWidth="1"/>
    <col min="10510" max="10510" width="12" style="32" customWidth="1"/>
    <col min="10511" max="10511" width="9.08984375" style="32"/>
    <col min="10512" max="10512" width="11.90625" style="32" customWidth="1"/>
    <col min="10513" max="10513" width="13.90625" style="32" customWidth="1"/>
    <col min="10514" max="10514" width="9.08984375" style="32"/>
    <col min="10515" max="10515" width="10.453125" style="32" bestFit="1" customWidth="1"/>
    <col min="10516" max="10516" width="9.08984375" style="32"/>
    <col min="10517" max="10517" width="9.453125" style="32" bestFit="1" customWidth="1"/>
    <col min="10518" max="10518" width="9.08984375" style="32"/>
    <col min="10519" max="10519" width="8.36328125" style="32" customWidth="1"/>
    <col min="10520" max="10520" width="11.90625" style="32" customWidth="1"/>
    <col min="10521" max="10521" width="11.6328125" style="32" customWidth="1"/>
    <col min="10522" max="10752" width="9.08984375" style="32"/>
    <col min="10753" max="10753" width="22.54296875" style="32" customWidth="1"/>
    <col min="10754" max="10754" width="20.36328125" style="32" customWidth="1"/>
    <col min="10755" max="10755" width="13.54296875" style="32" customWidth="1"/>
    <col min="10756" max="10756" width="13.6328125" style="32" customWidth="1"/>
    <col min="10757" max="10757" width="12.453125" style="32" customWidth="1"/>
    <col min="10758" max="10758" width="11.90625" style="32" customWidth="1"/>
    <col min="10759" max="10759" width="12.453125" style="32" customWidth="1"/>
    <col min="10760" max="10760" width="12.54296875" style="32" customWidth="1"/>
    <col min="10761" max="10761" width="12.36328125" style="32" customWidth="1"/>
    <col min="10762" max="10764" width="11.90625" style="32" customWidth="1"/>
    <col min="10765" max="10765" width="12.6328125" style="32" customWidth="1"/>
    <col min="10766" max="10766" width="12" style="32" customWidth="1"/>
    <col min="10767" max="10767" width="9.08984375" style="32"/>
    <col min="10768" max="10768" width="11.90625" style="32" customWidth="1"/>
    <col min="10769" max="10769" width="13.90625" style="32" customWidth="1"/>
    <col min="10770" max="10770" width="9.08984375" style="32"/>
    <col min="10771" max="10771" width="10.453125" style="32" bestFit="1" customWidth="1"/>
    <col min="10772" max="10772" width="9.08984375" style="32"/>
    <col min="10773" max="10773" width="9.453125" style="32" bestFit="1" customWidth="1"/>
    <col min="10774" max="10774" width="9.08984375" style="32"/>
    <col min="10775" max="10775" width="8.36328125" style="32" customWidth="1"/>
    <col min="10776" max="10776" width="11.90625" style="32" customWidth="1"/>
    <col min="10777" max="10777" width="11.6328125" style="32" customWidth="1"/>
    <col min="10778" max="11008" width="9.08984375" style="32"/>
    <col min="11009" max="11009" width="22.54296875" style="32" customWidth="1"/>
    <col min="11010" max="11010" width="20.36328125" style="32" customWidth="1"/>
    <col min="11011" max="11011" width="13.54296875" style="32" customWidth="1"/>
    <col min="11012" max="11012" width="13.6328125" style="32" customWidth="1"/>
    <col min="11013" max="11013" width="12.453125" style="32" customWidth="1"/>
    <col min="11014" max="11014" width="11.90625" style="32" customWidth="1"/>
    <col min="11015" max="11015" width="12.453125" style="32" customWidth="1"/>
    <col min="11016" max="11016" width="12.54296875" style="32" customWidth="1"/>
    <col min="11017" max="11017" width="12.36328125" style="32" customWidth="1"/>
    <col min="11018" max="11020" width="11.90625" style="32" customWidth="1"/>
    <col min="11021" max="11021" width="12.6328125" style="32" customWidth="1"/>
    <col min="11022" max="11022" width="12" style="32" customWidth="1"/>
    <col min="11023" max="11023" width="9.08984375" style="32"/>
    <col min="11024" max="11024" width="11.90625" style="32" customWidth="1"/>
    <col min="11025" max="11025" width="13.90625" style="32" customWidth="1"/>
    <col min="11026" max="11026" width="9.08984375" style="32"/>
    <col min="11027" max="11027" width="10.453125" style="32" bestFit="1" customWidth="1"/>
    <col min="11028" max="11028" width="9.08984375" style="32"/>
    <col min="11029" max="11029" width="9.453125" style="32" bestFit="1" customWidth="1"/>
    <col min="11030" max="11030" width="9.08984375" style="32"/>
    <col min="11031" max="11031" width="8.36328125" style="32" customWidth="1"/>
    <col min="11032" max="11032" width="11.90625" style="32" customWidth="1"/>
    <col min="11033" max="11033" width="11.6328125" style="32" customWidth="1"/>
    <col min="11034" max="11264" width="9.08984375" style="32"/>
    <col min="11265" max="11265" width="22.54296875" style="32" customWidth="1"/>
    <col min="11266" max="11266" width="20.36328125" style="32" customWidth="1"/>
    <col min="11267" max="11267" width="13.54296875" style="32" customWidth="1"/>
    <col min="11268" max="11268" width="13.6328125" style="32" customWidth="1"/>
    <col min="11269" max="11269" width="12.453125" style="32" customWidth="1"/>
    <col min="11270" max="11270" width="11.90625" style="32" customWidth="1"/>
    <col min="11271" max="11271" width="12.453125" style="32" customWidth="1"/>
    <col min="11272" max="11272" width="12.54296875" style="32" customWidth="1"/>
    <col min="11273" max="11273" width="12.36328125" style="32" customWidth="1"/>
    <col min="11274" max="11276" width="11.90625" style="32" customWidth="1"/>
    <col min="11277" max="11277" width="12.6328125" style="32" customWidth="1"/>
    <col min="11278" max="11278" width="12" style="32" customWidth="1"/>
    <col min="11279" max="11279" width="9.08984375" style="32"/>
    <col min="11280" max="11280" width="11.90625" style="32" customWidth="1"/>
    <col min="11281" max="11281" width="13.90625" style="32" customWidth="1"/>
    <col min="11282" max="11282" width="9.08984375" style="32"/>
    <col min="11283" max="11283" width="10.453125" style="32" bestFit="1" customWidth="1"/>
    <col min="11284" max="11284" width="9.08984375" style="32"/>
    <col min="11285" max="11285" width="9.453125" style="32" bestFit="1" customWidth="1"/>
    <col min="11286" max="11286" width="9.08984375" style="32"/>
    <col min="11287" max="11287" width="8.36328125" style="32" customWidth="1"/>
    <col min="11288" max="11288" width="11.90625" style="32" customWidth="1"/>
    <col min="11289" max="11289" width="11.6328125" style="32" customWidth="1"/>
    <col min="11290" max="11520" width="9.08984375" style="32"/>
    <col min="11521" max="11521" width="22.54296875" style="32" customWidth="1"/>
    <col min="11522" max="11522" width="20.36328125" style="32" customWidth="1"/>
    <col min="11523" max="11523" width="13.54296875" style="32" customWidth="1"/>
    <col min="11524" max="11524" width="13.6328125" style="32" customWidth="1"/>
    <col min="11525" max="11525" width="12.453125" style="32" customWidth="1"/>
    <col min="11526" max="11526" width="11.90625" style="32" customWidth="1"/>
    <col min="11527" max="11527" width="12.453125" style="32" customWidth="1"/>
    <col min="11528" max="11528" width="12.54296875" style="32" customWidth="1"/>
    <col min="11529" max="11529" width="12.36328125" style="32" customWidth="1"/>
    <col min="11530" max="11532" width="11.90625" style="32" customWidth="1"/>
    <col min="11533" max="11533" width="12.6328125" style="32" customWidth="1"/>
    <col min="11534" max="11534" width="12" style="32" customWidth="1"/>
    <col min="11535" max="11535" width="9.08984375" style="32"/>
    <col min="11536" max="11536" width="11.90625" style="32" customWidth="1"/>
    <col min="11537" max="11537" width="13.90625" style="32" customWidth="1"/>
    <col min="11538" max="11538" width="9.08984375" style="32"/>
    <col min="11539" max="11539" width="10.453125" style="32" bestFit="1" customWidth="1"/>
    <col min="11540" max="11540" width="9.08984375" style="32"/>
    <col min="11541" max="11541" width="9.453125" style="32" bestFit="1" customWidth="1"/>
    <col min="11542" max="11542" width="9.08984375" style="32"/>
    <col min="11543" max="11543" width="8.36328125" style="32" customWidth="1"/>
    <col min="11544" max="11544" width="11.90625" style="32" customWidth="1"/>
    <col min="11545" max="11545" width="11.6328125" style="32" customWidth="1"/>
    <col min="11546" max="11776" width="9.08984375" style="32"/>
    <col min="11777" max="11777" width="22.54296875" style="32" customWidth="1"/>
    <col min="11778" max="11778" width="20.36328125" style="32" customWidth="1"/>
    <col min="11779" max="11779" width="13.54296875" style="32" customWidth="1"/>
    <col min="11780" max="11780" width="13.6328125" style="32" customWidth="1"/>
    <col min="11781" max="11781" width="12.453125" style="32" customWidth="1"/>
    <col min="11782" max="11782" width="11.90625" style="32" customWidth="1"/>
    <col min="11783" max="11783" width="12.453125" style="32" customWidth="1"/>
    <col min="11784" max="11784" width="12.54296875" style="32" customWidth="1"/>
    <col min="11785" max="11785" width="12.36328125" style="32" customWidth="1"/>
    <col min="11786" max="11788" width="11.90625" style="32" customWidth="1"/>
    <col min="11789" max="11789" width="12.6328125" style="32" customWidth="1"/>
    <col min="11790" max="11790" width="12" style="32" customWidth="1"/>
    <col min="11791" max="11791" width="9.08984375" style="32"/>
    <col min="11792" max="11792" width="11.90625" style="32" customWidth="1"/>
    <col min="11793" max="11793" width="13.90625" style="32" customWidth="1"/>
    <col min="11794" max="11794" width="9.08984375" style="32"/>
    <col min="11795" max="11795" width="10.453125" style="32" bestFit="1" customWidth="1"/>
    <col min="11796" max="11796" width="9.08984375" style="32"/>
    <col min="11797" max="11797" width="9.453125" style="32" bestFit="1" customWidth="1"/>
    <col min="11798" max="11798" width="9.08984375" style="32"/>
    <col min="11799" max="11799" width="8.36328125" style="32" customWidth="1"/>
    <col min="11800" max="11800" width="11.90625" style="32" customWidth="1"/>
    <col min="11801" max="11801" width="11.6328125" style="32" customWidth="1"/>
    <col min="11802" max="12032" width="9.08984375" style="32"/>
    <col min="12033" max="12033" width="22.54296875" style="32" customWidth="1"/>
    <col min="12034" max="12034" width="20.36328125" style="32" customWidth="1"/>
    <col min="12035" max="12035" width="13.54296875" style="32" customWidth="1"/>
    <col min="12036" max="12036" width="13.6328125" style="32" customWidth="1"/>
    <col min="12037" max="12037" width="12.453125" style="32" customWidth="1"/>
    <col min="12038" max="12038" width="11.90625" style="32" customWidth="1"/>
    <col min="12039" max="12039" width="12.453125" style="32" customWidth="1"/>
    <col min="12040" max="12040" width="12.54296875" style="32" customWidth="1"/>
    <col min="12041" max="12041" width="12.36328125" style="32" customWidth="1"/>
    <col min="12042" max="12044" width="11.90625" style="32" customWidth="1"/>
    <col min="12045" max="12045" width="12.6328125" style="32" customWidth="1"/>
    <col min="12046" max="12046" width="12" style="32" customWidth="1"/>
    <col min="12047" max="12047" width="9.08984375" style="32"/>
    <col min="12048" max="12048" width="11.90625" style="32" customWidth="1"/>
    <col min="12049" max="12049" width="13.90625" style="32" customWidth="1"/>
    <col min="12050" max="12050" width="9.08984375" style="32"/>
    <col min="12051" max="12051" width="10.453125" style="32" bestFit="1" customWidth="1"/>
    <col min="12052" max="12052" width="9.08984375" style="32"/>
    <col min="12053" max="12053" width="9.453125" style="32" bestFit="1" customWidth="1"/>
    <col min="12054" max="12054" width="9.08984375" style="32"/>
    <col min="12055" max="12055" width="8.36328125" style="32" customWidth="1"/>
    <col min="12056" max="12056" width="11.90625" style="32" customWidth="1"/>
    <col min="12057" max="12057" width="11.6328125" style="32" customWidth="1"/>
    <col min="12058" max="12288" width="9.08984375" style="32"/>
    <col min="12289" max="12289" width="22.54296875" style="32" customWidth="1"/>
    <col min="12290" max="12290" width="20.36328125" style="32" customWidth="1"/>
    <col min="12291" max="12291" width="13.54296875" style="32" customWidth="1"/>
    <col min="12292" max="12292" width="13.6328125" style="32" customWidth="1"/>
    <col min="12293" max="12293" width="12.453125" style="32" customWidth="1"/>
    <col min="12294" max="12294" width="11.90625" style="32" customWidth="1"/>
    <col min="12295" max="12295" width="12.453125" style="32" customWidth="1"/>
    <col min="12296" max="12296" width="12.54296875" style="32" customWidth="1"/>
    <col min="12297" max="12297" width="12.36328125" style="32" customWidth="1"/>
    <col min="12298" max="12300" width="11.90625" style="32" customWidth="1"/>
    <col min="12301" max="12301" width="12.6328125" style="32" customWidth="1"/>
    <col min="12302" max="12302" width="12" style="32" customWidth="1"/>
    <col min="12303" max="12303" width="9.08984375" style="32"/>
    <col min="12304" max="12304" width="11.90625" style="32" customWidth="1"/>
    <col min="12305" max="12305" width="13.90625" style="32" customWidth="1"/>
    <col min="12306" max="12306" width="9.08984375" style="32"/>
    <col min="12307" max="12307" width="10.453125" style="32" bestFit="1" customWidth="1"/>
    <col min="12308" max="12308" width="9.08984375" style="32"/>
    <col min="12309" max="12309" width="9.453125" style="32" bestFit="1" customWidth="1"/>
    <col min="12310" max="12310" width="9.08984375" style="32"/>
    <col min="12311" max="12311" width="8.36328125" style="32" customWidth="1"/>
    <col min="12312" max="12312" width="11.90625" style="32" customWidth="1"/>
    <col min="12313" max="12313" width="11.6328125" style="32" customWidth="1"/>
    <col min="12314" max="12544" width="9.08984375" style="32"/>
    <col min="12545" max="12545" width="22.54296875" style="32" customWidth="1"/>
    <col min="12546" max="12546" width="20.36328125" style="32" customWidth="1"/>
    <col min="12547" max="12547" width="13.54296875" style="32" customWidth="1"/>
    <col min="12548" max="12548" width="13.6328125" style="32" customWidth="1"/>
    <col min="12549" max="12549" width="12.453125" style="32" customWidth="1"/>
    <col min="12550" max="12550" width="11.90625" style="32" customWidth="1"/>
    <col min="12551" max="12551" width="12.453125" style="32" customWidth="1"/>
    <col min="12552" max="12552" width="12.54296875" style="32" customWidth="1"/>
    <col min="12553" max="12553" width="12.36328125" style="32" customWidth="1"/>
    <col min="12554" max="12556" width="11.90625" style="32" customWidth="1"/>
    <col min="12557" max="12557" width="12.6328125" style="32" customWidth="1"/>
    <col min="12558" max="12558" width="12" style="32" customWidth="1"/>
    <col min="12559" max="12559" width="9.08984375" style="32"/>
    <col min="12560" max="12560" width="11.90625" style="32" customWidth="1"/>
    <col min="12561" max="12561" width="13.90625" style="32" customWidth="1"/>
    <col min="12562" max="12562" width="9.08984375" style="32"/>
    <col min="12563" max="12563" width="10.453125" style="32" bestFit="1" customWidth="1"/>
    <col min="12564" max="12564" width="9.08984375" style="32"/>
    <col min="12565" max="12565" width="9.453125" style="32" bestFit="1" customWidth="1"/>
    <col min="12566" max="12566" width="9.08984375" style="32"/>
    <col min="12567" max="12567" width="8.36328125" style="32" customWidth="1"/>
    <col min="12568" max="12568" width="11.90625" style="32" customWidth="1"/>
    <col min="12569" max="12569" width="11.6328125" style="32" customWidth="1"/>
    <col min="12570" max="12800" width="9.08984375" style="32"/>
    <col min="12801" max="12801" width="22.54296875" style="32" customWidth="1"/>
    <col min="12802" max="12802" width="20.36328125" style="32" customWidth="1"/>
    <col min="12803" max="12803" width="13.54296875" style="32" customWidth="1"/>
    <col min="12804" max="12804" width="13.6328125" style="32" customWidth="1"/>
    <col min="12805" max="12805" width="12.453125" style="32" customWidth="1"/>
    <col min="12806" max="12806" width="11.90625" style="32" customWidth="1"/>
    <col min="12807" max="12807" width="12.453125" style="32" customWidth="1"/>
    <col min="12808" max="12808" width="12.54296875" style="32" customWidth="1"/>
    <col min="12809" max="12809" width="12.36328125" style="32" customWidth="1"/>
    <col min="12810" max="12812" width="11.90625" style="32" customWidth="1"/>
    <col min="12813" max="12813" width="12.6328125" style="32" customWidth="1"/>
    <col min="12814" max="12814" width="12" style="32" customWidth="1"/>
    <col min="12815" max="12815" width="9.08984375" style="32"/>
    <col min="12816" max="12816" width="11.90625" style="32" customWidth="1"/>
    <col min="12817" max="12817" width="13.90625" style="32" customWidth="1"/>
    <col min="12818" max="12818" width="9.08984375" style="32"/>
    <col min="12819" max="12819" width="10.453125" style="32" bestFit="1" customWidth="1"/>
    <col min="12820" max="12820" width="9.08984375" style="32"/>
    <col min="12821" max="12821" width="9.453125" style="32" bestFit="1" customWidth="1"/>
    <col min="12822" max="12822" width="9.08984375" style="32"/>
    <col min="12823" max="12823" width="8.36328125" style="32" customWidth="1"/>
    <col min="12824" max="12824" width="11.90625" style="32" customWidth="1"/>
    <col min="12825" max="12825" width="11.6328125" style="32" customWidth="1"/>
    <col min="12826" max="13056" width="9.08984375" style="32"/>
    <col min="13057" max="13057" width="22.54296875" style="32" customWidth="1"/>
    <col min="13058" max="13058" width="20.36328125" style="32" customWidth="1"/>
    <col min="13059" max="13059" width="13.54296875" style="32" customWidth="1"/>
    <col min="13060" max="13060" width="13.6328125" style="32" customWidth="1"/>
    <col min="13061" max="13061" width="12.453125" style="32" customWidth="1"/>
    <col min="13062" max="13062" width="11.90625" style="32" customWidth="1"/>
    <col min="13063" max="13063" width="12.453125" style="32" customWidth="1"/>
    <col min="13064" max="13064" width="12.54296875" style="32" customWidth="1"/>
    <col min="13065" max="13065" width="12.36328125" style="32" customWidth="1"/>
    <col min="13066" max="13068" width="11.90625" style="32" customWidth="1"/>
    <col min="13069" max="13069" width="12.6328125" style="32" customWidth="1"/>
    <col min="13070" max="13070" width="12" style="32" customWidth="1"/>
    <col min="13071" max="13071" width="9.08984375" style="32"/>
    <col min="13072" max="13072" width="11.90625" style="32" customWidth="1"/>
    <col min="13073" max="13073" width="13.90625" style="32" customWidth="1"/>
    <col min="13074" max="13074" width="9.08984375" style="32"/>
    <col min="13075" max="13075" width="10.453125" style="32" bestFit="1" customWidth="1"/>
    <col min="13076" max="13076" width="9.08984375" style="32"/>
    <col min="13077" max="13077" width="9.453125" style="32" bestFit="1" customWidth="1"/>
    <col min="13078" max="13078" width="9.08984375" style="32"/>
    <col min="13079" max="13079" width="8.36328125" style="32" customWidth="1"/>
    <col min="13080" max="13080" width="11.90625" style="32" customWidth="1"/>
    <col min="13081" max="13081" width="11.6328125" style="32" customWidth="1"/>
    <col min="13082" max="13312" width="9.08984375" style="32"/>
    <col min="13313" max="13313" width="22.54296875" style="32" customWidth="1"/>
    <col min="13314" max="13314" width="20.36328125" style="32" customWidth="1"/>
    <col min="13315" max="13315" width="13.54296875" style="32" customWidth="1"/>
    <col min="13316" max="13316" width="13.6328125" style="32" customWidth="1"/>
    <col min="13317" max="13317" width="12.453125" style="32" customWidth="1"/>
    <col min="13318" max="13318" width="11.90625" style="32" customWidth="1"/>
    <col min="13319" max="13319" width="12.453125" style="32" customWidth="1"/>
    <col min="13320" max="13320" width="12.54296875" style="32" customWidth="1"/>
    <col min="13321" max="13321" width="12.36328125" style="32" customWidth="1"/>
    <col min="13322" max="13324" width="11.90625" style="32" customWidth="1"/>
    <col min="13325" max="13325" width="12.6328125" style="32" customWidth="1"/>
    <col min="13326" max="13326" width="12" style="32" customWidth="1"/>
    <col min="13327" max="13327" width="9.08984375" style="32"/>
    <col min="13328" max="13328" width="11.90625" style="32" customWidth="1"/>
    <col min="13329" max="13329" width="13.90625" style="32" customWidth="1"/>
    <col min="13330" max="13330" width="9.08984375" style="32"/>
    <col min="13331" max="13331" width="10.453125" style="32" bestFit="1" customWidth="1"/>
    <col min="13332" max="13332" width="9.08984375" style="32"/>
    <col min="13333" max="13333" width="9.453125" style="32" bestFit="1" customWidth="1"/>
    <col min="13334" max="13334" width="9.08984375" style="32"/>
    <col min="13335" max="13335" width="8.36328125" style="32" customWidth="1"/>
    <col min="13336" max="13336" width="11.90625" style="32" customWidth="1"/>
    <col min="13337" max="13337" width="11.6328125" style="32" customWidth="1"/>
    <col min="13338" max="13568" width="9.08984375" style="32"/>
    <col min="13569" max="13569" width="22.54296875" style="32" customWidth="1"/>
    <col min="13570" max="13570" width="20.36328125" style="32" customWidth="1"/>
    <col min="13571" max="13571" width="13.54296875" style="32" customWidth="1"/>
    <col min="13572" max="13572" width="13.6328125" style="32" customWidth="1"/>
    <col min="13573" max="13573" width="12.453125" style="32" customWidth="1"/>
    <col min="13574" max="13574" width="11.90625" style="32" customWidth="1"/>
    <col min="13575" max="13575" width="12.453125" style="32" customWidth="1"/>
    <col min="13576" max="13576" width="12.54296875" style="32" customWidth="1"/>
    <col min="13577" max="13577" width="12.36328125" style="32" customWidth="1"/>
    <col min="13578" max="13580" width="11.90625" style="32" customWidth="1"/>
    <col min="13581" max="13581" width="12.6328125" style="32" customWidth="1"/>
    <col min="13582" max="13582" width="12" style="32" customWidth="1"/>
    <col min="13583" max="13583" width="9.08984375" style="32"/>
    <col min="13584" max="13584" width="11.90625" style="32" customWidth="1"/>
    <col min="13585" max="13585" width="13.90625" style="32" customWidth="1"/>
    <col min="13586" max="13586" width="9.08984375" style="32"/>
    <col min="13587" max="13587" width="10.453125" style="32" bestFit="1" customWidth="1"/>
    <col min="13588" max="13588" width="9.08984375" style="32"/>
    <col min="13589" max="13589" width="9.453125" style="32" bestFit="1" customWidth="1"/>
    <col min="13590" max="13590" width="9.08984375" style="32"/>
    <col min="13591" max="13591" width="8.36328125" style="32" customWidth="1"/>
    <col min="13592" max="13592" width="11.90625" style="32" customWidth="1"/>
    <col min="13593" max="13593" width="11.6328125" style="32" customWidth="1"/>
    <col min="13594" max="13824" width="9.08984375" style="32"/>
    <col min="13825" max="13825" width="22.54296875" style="32" customWidth="1"/>
    <col min="13826" max="13826" width="20.36328125" style="32" customWidth="1"/>
    <col min="13827" max="13827" width="13.54296875" style="32" customWidth="1"/>
    <col min="13828" max="13828" width="13.6328125" style="32" customWidth="1"/>
    <col min="13829" max="13829" width="12.453125" style="32" customWidth="1"/>
    <col min="13830" max="13830" width="11.90625" style="32" customWidth="1"/>
    <col min="13831" max="13831" width="12.453125" style="32" customWidth="1"/>
    <col min="13832" max="13832" width="12.54296875" style="32" customWidth="1"/>
    <col min="13833" max="13833" width="12.36328125" style="32" customWidth="1"/>
    <col min="13834" max="13836" width="11.90625" style="32" customWidth="1"/>
    <col min="13837" max="13837" width="12.6328125" style="32" customWidth="1"/>
    <col min="13838" max="13838" width="12" style="32" customWidth="1"/>
    <col min="13839" max="13839" width="9.08984375" style="32"/>
    <col min="13840" max="13840" width="11.90625" style="32" customWidth="1"/>
    <col min="13841" max="13841" width="13.90625" style="32" customWidth="1"/>
    <col min="13842" max="13842" width="9.08984375" style="32"/>
    <col min="13843" max="13843" width="10.453125" style="32" bestFit="1" customWidth="1"/>
    <col min="13844" max="13844" width="9.08984375" style="32"/>
    <col min="13845" max="13845" width="9.453125" style="32" bestFit="1" customWidth="1"/>
    <col min="13846" max="13846" width="9.08984375" style="32"/>
    <col min="13847" max="13847" width="8.36328125" style="32" customWidth="1"/>
    <col min="13848" max="13848" width="11.90625" style="32" customWidth="1"/>
    <col min="13849" max="13849" width="11.6328125" style="32" customWidth="1"/>
    <col min="13850" max="14080" width="9.08984375" style="32"/>
    <col min="14081" max="14081" width="22.54296875" style="32" customWidth="1"/>
    <col min="14082" max="14082" width="20.36328125" style="32" customWidth="1"/>
    <col min="14083" max="14083" width="13.54296875" style="32" customWidth="1"/>
    <col min="14084" max="14084" width="13.6328125" style="32" customWidth="1"/>
    <col min="14085" max="14085" width="12.453125" style="32" customWidth="1"/>
    <col min="14086" max="14086" width="11.90625" style="32" customWidth="1"/>
    <col min="14087" max="14087" width="12.453125" style="32" customWidth="1"/>
    <col min="14088" max="14088" width="12.54296875" style="32" customWidth="1"/>
    <col min="14089" max="14089" width="12.36328125" style="32" customWidth="1"/>
    <col min="14090" max="14092" width="11.90625" style="32" customWidth="1"/>
    <col min="14093" max="14093" width="12.6328125" style="32" customWidth="1"/>
    <col min="14094" max="14094" width="12" style="32" customWidth="1"/>
    <col min="14095" max="14095" width="9.08984375" style="32"/>
    <col min="14096" max="14096" width="11.90625" style="32" customWidth="1"/>
    <col min="14097" max="14097" width="13.90625" style="32" customWidth="1"/>
    <col min="14098" max="14098" width="9.08984375" style="32"/>
    <col min="14099" max="14099" width="10.453125" style="32" bestFit="1" customWidth="1"/>
    <col min="14100" max="14100" width="9.08984375" style="32"/>
    <col min="14101" max="14101" width="9.453125" style="32" bestFit="1" customWidth="1"/>
    <col min="14102" max="14102" width="9.08984375" style="32"/>
    <col min="14103" max="14103" width="8.36328125" style="32" customWidth="1"/>
    <col min="14104" max="14104" width="11.90625" style="32" customWidth="1"/>
    <col min="14105" max="14105" width="11.6328125" style="32" customWidth="1"/>
    <col min="14106" max="14336" width="9.08984375" style="32"/>
    <col min="14337" max="14337" width="22.54296875" style="32" customWidth="1"/>
    <col min="14338" max="14338" width="20.36328125" style="32" customWidth="1"/>
    <col min="14339" max="14339" width="13.54296875" style="32" customWidth="1"/>
    <col min="14340" max="14340" width="13.6328125" style="32" customWidth="1"/>
    <col min="14341" max="14341" width="12.453125" style="32" customWidth="1"/>
    <col min="14342" max="14342" width="11.90625" style="32" customWidth="1"/>
    <col min="14343" max="14343" width="12.453125" style="32" customWidth="1"/>
    <col min="14344" max="14344" width="12.54296875" style="32" customWidth="1"/>
    <col min="14345" max="14345" width="12.36328125" style="32" customWidth="1"/>
    <col min="14346" max="14348" width="11.90625" style="32" customWidth="1"/>
    <col min="14349" max="14349" width="12.6328125" style="32" customWidth="1"/>
    <col min="14350" max="14350" width="12" style="32" customWidth="1"/>
    <col min="14351" max="14351" width="9.08984375" style="32"/>
    <col min="14352" max="14352" width="11.90625" style="32" customWidth="1"/>
    <col min="14353" max="14353" width="13.90625" style="32" customWidth="1"/>
    <col min="14354" max="14354" width="9.08984375" style="32"/>
    <col min="14355" max="14355" width="10.453125" style="32" bestFit="1" customWidth="1"/>
    <col min="14356" max="14356" width="9.08984375" style="32"/>
    <col min="14357" max="14357" width="9.453125" style="32" bestFit="1" customWidth="1"/>
    <col min="14358" max="14358" width="9.08984375" style="32"/>
    <col min="14359" max="14359" width="8.36328125" style="32" customWidth="1"/>
    <col min="14360" max="14360" width="11.90625" style="32" customWidth="1"/>
    <col min="14361" max="14361" width="11.6328125" style="32" customWidth="1"/>
    <col min="14362" max="14592" width="9.08984375" style="32"/>
    <col min="14593" max="14593" width="22.54296875" style="32" customWidth="1"/>
    <col min="14594" max="14594" width="20.36328125" style="32" customWidth="1"/>
    <col min="14595" max="14595" width="13.54296875" style="32" customWidth="1"/>
    <col min="14596" max="14596" width="13.6328125" style="32" customWidth="1"/>
    <col min="14597" max="14597" width="12.453125" style="32" customWidth="1"/>
    <col min="14598" max="14598" width="11.90625" style="32" customWidth="1"/>
    <col min="14599" max="14599" width="12.453125" style="32" customWidth="1"/>
    <col min="14600" max="14600" width="12.54296875" style="32" customWidth="1"/>
    <col min="14601" max="14601" width="12.36328125" style="32" customWidth="1"/>
    <col min="14602" max="14604" width="11.90625" style="32" customWidth="1"/>
    <col min="14605" max="14605" width="12.6328125" style="32" customWidth="1"/>
    <col min="14606" max="14606" width="12" style="32" customWidth="1"/>
    <col min="14607" max="14607" width="9.08984375" style="32"/>
    <col min="14608" max="14608" width="11.90625" style="32" customWidth="1"/>
    <col min="14609" max="14609" width="13.90625" style="32" customWidth="1"/>
    <col min="14610" max="14610" width="9.08984375" style="32"/>
    <col min="14611" max="14611" width="10.453125" style="32" bestFit="1" customWidth="1"/>
    <col min="14612" max="14612" width="9.08984375" style="32"/>
    <col min="14613" max="14613" width="9.453125" style="32" bestFit="1" customWidth="1"/>
    <col min="14614" max="14614" width="9.08984375" style="32"/>
    <col min="14615" max="14615" width="8.36328125" style="32" customWidth="1"/>
    <col min="14616" max="14616" width="11.90625" style="32" customWidth="1"/>
    <col min="14617" max="14617" width="11.6328125" style="32" customWidth="1"/>
    <col min="14618" max="14848" width="9.08984375" style="32"/>
    <col min="14849" max="14849" width="22.54296875" style="32" customWidth="1"/>
    <col min="14850" max="14850" width="20.36328125" style="32" customWidth="1"/>
    <col min="14851" max="14851" width="13.54296875" style="32" customWidth="1"/>
    <col min="14852" max="14852" width="13.6328125" style="32" customWidth="1"/>
    <col min="14853" max="14853" width="12.453125" style="32" customWidth="1"/>
    <col min="14854" max="14854" width="11.90625" style="32" customWidth="1"/>
    <col min="14855" max="14855" width="12.453125" style="32" customWidth="1"/>
    <col min="14856" max="14856" width="12.54296875" style="32" customWidth="1"/>
    <col min="14857" max="14857" width="12.36328125" style="32" customWidth="1"/>
    <col min="14858" max="14860" width="11.90625" style="32" customWidth="1"/>
    <col min="14861" max="14861" width="12.6328125" style="32" customWidth="1"/>
    <col min="14862" max="14862" width="12" style="32" customWidth="1"/>
    <col min="14863" max="14863" width="9.08984375" style="32"/>
    <col min="14864" max="14864" width="11.90625" style="32" customWidth="1"/>
    <col min="14865" max="14865" width="13.90625" style="32" customWidth="1"/>
    <col min="14866" max="14866" width="9.08984375" style="32"/>
    <col min="14867" max="14867" width="10.453125" style="32" bestFit="1" customWidth="1"/>
    <col min="14868" max="14868" width="9.08984375" style="32"/>
    <col min="14869" max="14869" width="9.453125" style="32" bestFit="1" customWidth="1"/>
    <col min="14870" max="14870" width="9.08984375" style="32"/>
    <col min="14871" max="14871" width="8.36328125" style="32" customWidth="1"/>
    <col min="14872" max="14872" width="11.90625" style="32" customWidth="1"/>
    <col min="14873" max="14873" width="11.6328125" style="32" customWidth="1"/>
    <col min="14874" max="15104" width="9.08984375" style="32"/>
    <col min="15105" max="15105" width="22.54296875" style="32" customWidth="1"/>
    <col min="15106" max="15106" width="20.36328125" style="32" customWidth="1"/>
    <col min="15107" max="15107" width="13.54296875" style="32" customWidth="1"/>
    <col min="15108" max="15108" width="13.6328125" style="32" customWidth="1"/>
    <col min="15109" max="15109" width="12.453125" style="32" customWidth="1"/>
    <col min="15110" max="15110" width="11.90625" style="32" customWidth="1"/>
    <col min="15111" max="15111" width="12.453125" style="32" customWidth="1"/>
    <col min="15112" max="15112" width="12.54296875" style="32" customWidth="1"/>
    <col min="15113" max="15113" width="12.36328125" style="32" customWidth="1"/>
    <col min="15114" max="15116" width="11.90625" style="32" customWidth="1"/>
    <col min="15117" max="15117" width="12.6328125" style="32" customWidth="1"/>
    <col min="15118" max="15118" width="12" style="32" customWidth="1"/>
    <col min="15119" max="15119" width="9.08984375" style="32"/>
    <col min="15120" max="15120" width="11.90625" style="32" customWidth="1"/>
    <col min="15121" max="15121" width="13.90625" style="32" customWidth="1"/>
    <col min="15122" max="15122" width="9.08984375" style="32"/>
    <col min="15123" max="15123" width="10.453125" style="32" bestFit="1" customWidth="1"/>
    <col min="15124" max="15124" width="9.08984375" style="32"/>
    <col min="15125" max="15125" width="9.453125" style="32" bestFit="1" customWidth="1"/>
    <col min="15126" max="15126" width="9.08984375" style="32"/>
    <col min="15127" max="15127" width="8.36328125" style="32" customWidth="1"/>
    <col min="15128" max="15128" width="11.90625" style="32" customWidth="1"/>
    <col min="15129" max="15129" width="11.6328125" style="32" customWidth="1"/>
    <col min="15130" max="15360" width="9.08984375" style="32"/>
    <col min="15361" max="15361" width="22.54296875" style="32" customWidth="1"/>
    <col min="15362" max="15362" width="20.36328125" style="32" customWidth="1"/>
    <col min="15363" max="15363" width="13.54296875" style="32" customWidth="1"/>
    <col min="15364" max="15364" width="13.6328125" style="32" customWidth="1"/>
    <col min="15365" max="15365" width="12.453125" style="32" customWidth="1"/>
    <col min="15366" max="15366" width="11.90625" style="32" customWidth="1"/>
    <col min="15367" max="15367" width="12.453125" style="32" customWidth="1"/>
    <col min="15368" max="15368" width="12.54296875" style="32" customWidth="1"/>
    <col min="15369" max="15369" width="12.36328125" style="32" customWidth="1"/>
    <col min="15370" max="15372" width="11.90625" style="32" customWidth="1"/>
    <col min="15373" max="15373" width="12.6328125" style="32" customWidth="1"/>
    <col min="15374" max="15374" width="12" style="32" customWidth="1"/>
    <col min="15375" max="15375" width="9.08984375" style="32"/>
    <col min="15376" max="15376" width="11.90625" style="32" customWidth="1"/>
    <col min="15377" max="15377" width="13.90625" style="32" customWidth="1"/>
    <col min="15378" max="15378" width="9.08984375" style="32"/>
    <col min="15379" max="15379" width="10.453125" style="32" bestFit="1" customWidth="1"/>
    <col min="15380" max="15380" width="9.08984375" style="32"/>
    <col min="15381" max="15381" width="9.453125" style="32" bestFit="1" customWidth="1"/>
    <col min="15382" max="15382" width="9.08984375" style="32"/>
    <col min="15383" max="15383" width="8.36328125" style="32" customWidth="1"/>
    <col min="15384" max="15384" width="11.90625" style="32" customWidth="1"/>
    <col min="15385" max="15385" width="11.6328125" style="32" customWidth="1"/>
    <col min="15386" max="15616" width="9.08984375" style="32"/>
    <col min="15617" max="15617" width="22.54296875" style="32" customWidth="1"/>
    <col min="15618" max="15618" width="20.36328125" style="32" customWidth="1"/>
    <col min="15619" max="15619" width="13.54296875" style="32" customWidth="1"/>
    <col min="15620" max="15620" width="13.6328125" style="32" customWidth="1"/>
    <col min="15621" max="15621" width="12.453125" style="32" customWidth="1"/>
    <col min="15622" max="15622" width="11.90625" style="32" customWidth="1"/>
    <col min="15623" max="15623" width="12.453125" style="32" customWidth="1"/>
    <col min="15624" max="15624" width="12.54296875" style="32" customWidth="1"/>
    <col min="15625" max="15625" width="12.36328125" style="32" customWidth="1"/>
    <col min="15626" max="15628" width="11.90625" style="32" customWidth="1"/>
    <col min="15629" max="15629" width="12.6328125" style="32" customWidth="1"/>
    <col min="15630" max="15630" width="12" style="32" customWidth="1"/>
    <col min="15631" max="15631" width="9.08984375" style="32"/>
    <col min="15632" max="15632" width="11.90625" style="32" customWidth="1"/>
    <col min="15633" max="15633" width="13.90625" style="32" customWidth="1"/>
    <col min="15634" max="15634" width="9.08984375" style="32"/>
    <col min="15635" max="15635" width="10.453125" style="32" bestFit="1" customWidth="1"/>
    <col min="15636" max="15636" width="9.08984375" style="32"/>
    <col min="15637" max="15637" width="9.453125" style="32" bestFit="1" customWidth="1"/>
    <col min="15638" max="15638" width="9.08984375" style="32"/>
    <col min="15639" max="15639" width="8.36328125" style="32" customWidth="1"/>
    <col min="15640" max="15640" width="11.90625" style="32" customWidth="1"/>
    <col min="15641" max="15641" width="11.6328125" style="32" customWidth="1"/>
    <col min="15642" max="15872" width="9.08984375" style="32"/>
    <col min="15873" max="15873" width="22.54296875" style="32" customWidth="1"/>
    <col min="15874" max="15874" width="20.36328125" style="32" customWidth="1"/>
    <col min="15875" max="15875" width="13.54296875" style="32" customWidth="1"/>
    <col min="15876" max="15876" width="13.6328125" style="32" customWidth="1"/>
    <col min="15877" max="15877" width="12.453125" style="32" customWidth="1"/>
    <col min="15878" max="15878" width="11.90625" style="32" customWidth="1"/>
    <col min="15879" max="15879" width="12.453125" style="32" customWidth="1"/>
    <col min="15880" max="15880" width="12.54296875" style="32" customWidth="1"/>
    <col min="15881" max="15881" width="12.36328125" style="32" customWidth="1"/>
    <col min="15882" max="15884" width="11.90625" style="32" customWidth="1"/>
    <col min="15885" max="15885" width="12.6328125" style="32" customWidth="1"/>
    <col min="15886" max="15886" width="12" style="32" customWidth="1"/>
    <col min="15887" max="15887" width="9.08984375" style="32"/>
    <col min="15888" max="15888" width="11.90625" style="32" customWidth="1"/>
    <col min="15889" max="15889" width="13.90625" style="32" customWidth="1"/>
    <col min="15890" max="15890" width="9.08984375" style="32"/>
    <col min="15891" max="15891" width="10.453125" style="32" bestFit="1" customWidth="1"/>
    <col min="15892" max="15892" width="9.08984375" style="32"/>
    <col min="15893" max="15893" width="9.453125" style="32" bestFit="1" customWidth="1"/>
    <col min="15894" max="15894" width="9.08984375" style="32"/>
    <col min="15895" max="15895" width="8.36328125" style="32" customWidth="1"/>
    <col min="15896" max="15896" width="11.90625" style="32" customWidth="1"/>
    <col min="15897" max="15897" width="11.6328125" style="32" customWidth="1"/>
    <col min="15898" max="16128" width="9.08984375" style="32"/>
    <col min="16129" max="16129" width="22.54296875" style="32" customWidth="1"/>
    <col min="16130" max="16130" width="20.36328125" style="32" customWidth="1"/>
    <col min="16131" max="16131" width="13.54296875" style="32" customWidth="1"/>
    <col min="16132" max="16132" width="13.6328125" style="32" customWidth="1"/>
    <col min="16133" max="16133" width="12.453125" style="32" customWidth="1"/>
    <col min="16134" max="16134" width="11.90625" style="32" customWidth="1"/>
    <col min="16135" max="16135" width="12.453125" style="32" customWidth="1"/>
    <col min="16136" max="16136" width="12.54296875" style="32" customWidth="1"/>
    <col min="16137" max="16137" width="12.36328125" style="32" customWidth="1"/>
    <col min="16138" max="16140" width="11.90625" style="32" customWidth="1"/>
    <col min="16141" max="16141" width="12.6328125" style="32" customWidth="1"/>
    <col min="16142" max="16142" width="12" style="32" customWidth="1"/>
    <col min="16143" max="16143" width="9.08984375" style="32"/>
    <col min="16144" max="16144" width="11.90625" style="32" customWidth="1"/>
    <col min="16145" max="16145" width="13.90625" style="32" customWidth="1"/>
    <col min="16146" max="16146" width="9.08984375" style="32"/>
    <col min="16147" max="16147" width="10.453125" style="32" bestFit="1" customWidth="1"/>
    <col min="16148" max="16148" width="9.08984375" style="32"/>
    <col min="16149" max="16149" width="9.453125" style="32" bestFit="1" customWidth="1"/>
    <col min="16150" max="16150" width="9.08984375" style="32"/>
    <col min="16151" max="16151" width="8.36328125" style="32" customWidth="1"/>
    <col min="16152" max="16152" width="11.90625" style="32" customWidth="1"/>
    <col min="16153" max="16153" width="11.6328125" style="32" customWidth="1"/>
    <col min="16154" max="16384" width="9.08984375" style="32"/>
  </cols>
  <sheetData>
    <row r="1" spans="1:25" x14ac:dyDescent="0.3">
      <c r="A1" s="33" t="s">
        <v>103</v>
      </c>
    </row>
    <row r="2" spans="1:25" x14ac:dyDescent="0.3">
      <c r="M2" s="34" t="s">
        <v>213</v>
      </c>
      <c r="N2" s="34" t="s">
        <v>213</v>
      </c>
      <c r="P2" s="34"/>
      <c r="Q2" s="34"/>
    </row>
    <row r="3" spans="1:25" x14ac:dyDescent="0.3">
      <c r="A3" s="35" t="s">
        <v>0</v>
      </c>
      <c r="B3" s="35" t="s">
        <v>1</v>
      </c>
      <c r="C3" s="35">
        <v>1850</v>
      </c>
      <c r="D3" s="35">
        <v>1860</v>
      </c>
      <c r="E3" s="35">
        <v>1870</v>
      </c>
      <c r="F3" s="35">
        <v>1880</v>
      </c>
      <c r="G3" s="35">
        <v>1890</v>
      </c>
      <c r="H3" s="35">
        <v>1900</v>
      </c>
      <c r="I3" s="35">
        <v>1910</v>
      </c>
      <c r="J3" s="35">
        <v>1920</v>
      </c>
      <c r="K3" s="35">
        <v>1930</v>
      </c>
      <c r="L3" s="35">
        <v>1940</v>
      </c>
      <c r="M3" s="35">
        <v>1950</v>
      </c>
      <c r="N3" s="35">
        <v>1960</v>
      </c>
      <c r="P3" s="35"/>
      <c r="Q3" s="35"/>
      <c r="S3" s="35"/>
      <c r="T3" s="35"/>
    </row>
    <row r="4" spans="1:25" x14ac:dyDescent="0.3">
      <c r="A4" s="32" t="s">
        <v>77</v>
      </c>
      <c r="B4" s="32" t="s">
        <v>78</v>
      </c>
      <c r="C4" s="36">
        <f t="shared" ref="C4:K4" si="0">C6/D6*D4</f>
        <v>118649.50107450613</v>
      </c>
      <c r="D4" s="36">
        <f t="shared" si="0"/>
        <v>131193.9990333743</v>
      </c>
      <c r="E4" s="36">
        <f t="shared" si="0"/>
        <v>145064.79358527437</v>
      </c>
      <c r="F4" s="36">
        <f t="shared" si="0"/>
        <v>160402.11056135996</v>
      </c>
      <c r="G4" s="36">
        <f t="shared" si="0"/>
        <v>177361.00149906048</v>
      </c>
      <c r="H4" s="36">
        <f t="shared" si="0"/>
        <v>196112.91112479626</v>
      </c>
      <c r="I4" s="36">
        <f t="shared" si="0"/>
        <v>230860.75794386852</v>
      </c>
      <c r="J4" s="36">
        <f t="shared" si="0"/>
        <v>269255.74242776859</v>
      </c>
      <c r="K4" s="36">
        <f t="shared" si="0"/>
        <v>331507.48962283944</v>
      </c>
      <c r="L4" s="36">
        <f>L6/M6*M4</f>
        <v>404837.61130302097</v>
      </c>
      <c r="M4" s="31">
        <v>514377.99999999901</v>
      </c>
      <c r="N4" s="31">
        <v>634138</v>
      </c>
      <c r="S4" s="53"/>
      <c r="T4" s="53"/>
      <c r="U4" s="54"/>
      <c r="V4" s="54"/>
      <c r="W4" s="54"/>
      <c r="X4" s="55"/>
      <c r="Y4" s="55"/>
    </row>
    <row r="5" spans="1:25" x14ac:dyDescent="0.3">
      <c r="A5" s="32" t="s">
        <v>79</v>
      </c>
      <c r="B5" s="32" t="s">
        <v>78</v>
      </c>
      <c r="C5" s="36">
        <f t="shared" ref="C5:K5" si="1">C6/D6*D5</f>
        <v>95425.820400600467</v>
      </c>
      <c r="D5" s="36">
        <f t="shared" si="1"/>
        <v>105514.94002097672</v>
      </c>
      <c r="E5" s="36">
        <f t="shared" si="1"/>
        <v>116670.75557634147</v>
      </c>
      <c r="F5" s="36">
        <f t="shared" si="1"/>
        <v>129006.04600683363</v>
      </c>
      <c r="G5" s="36">
        <f t="shared" si="1"/>
        <v>142645.51407166902</v>
      </c>
      <c r="H5" s="36">
        <f t="shared" si="1"/>
        <v>157727.0470229967</v>
      </c>
      <c r="I5" s="36">
        <f t="shared" si="1"/>
        <v>185673.57658979343</v>
      </c>
      <c r="J5" s="36">
        <f t="shared" si="1"/>
        <v>216553.37684570646</v>
      </c>
      <c r="K5" s="36">
        <f t="shared" si="1"/>
        <v>266620.37243914022</v>
      </c>
      <c r="L5" s="36">
        <f>L6/M6*M5</f>
        <v>325597.33364029217</v>
      </c>
      <c r="M5" s="31">
        <v>413697</v>
      </c>
      <c r="N5" s="31">
        <v>516164.99999999994</v>
      </c>
      <c r="S5" s="53"/>
      <c r="T5" s="53"/>
      <c r="U5" s="56"/>
      <c r="V5" s="54"/>
      <c r="W5" s="54"/>
      <c r="X5" s="55"/>
      <c r="Y5" s="55"/>
    </row>
    <row r="6" spans="1:25" x14ac:dyDescent="0.3">
      <c r="A6" s="32" t="s">
        <v>80</v>
      </c>
      <c r="B6" s="32" t="s">
        <v>78</v>
      </c>
      <c r="C6" s="31">
        <f t="shared" ref="C6:F6" si="2">D6*(0.99^10)</f>
        <v>3007536.1930612153</v>
      </c>
      <c r="D6" s="31">
        <f t="shared" si="2"/>
        <v>3325515.0407884149</v>
      </c>
      <c r="E6" s="31">
        <f t="shared" si="2"/>
        <v>3677112.9511341103</v>
      </c>
      <c r="F6" s="31">
        <f t="shared" si="2"/>
        <v>4065884.3786773561</v>
      </c>
      <c r="G6" s="31">
        <f>H6*(0.99^10)</f>
        <v>4495759.5810794616</v>
      </c>
      <c r="H6" s="31">
        <f>E15*(0.99^4)</f>
        <v>4971084.3517499994</v>
      </c>
      <c r="I6" s="31">
        <f>B81</f>
        <v>5851875.3031900944</v>
      </c>
      <c r="J6" s="31">
        <f>B91</f>
        <v>6825114.1657356769</v>
      </c>
      <c r="K6" s="31">
        <f>B101</f>
        <v>8403075.986686822</v>
      </c>
      <c r="L6" s="31">
        <f>B111</f>
        <v>10261853.250792118</v>
      </c>
      <c r="M6" s="31">
        <v>13038491</v>
      </c>
      <c r="N6" s="31">
        <v>16440171.999999998</v>
      </c>
      <c r="S6" s="53"/>
      <c r="T6" s="53"/>
      <c r="U6" s="56"/>
      <c r="V6" s="54"/>
      <c r="W6" s="54"/>
      <c r="X6" s="55"/>
      <c r="Y6" s="55"/>
    </row>
    <row r="7" spans="1:25" x14ac:dyDescent="0.3">
      <c r="A7" s="32" t="s">
        <v>202</v>
      </c>
      <c r="B7" s="32" t="s">
        <v>78</v>
      </c>
      <c r="C7" s="36">
        <f t="shared" ref="C7:K7" si="3">C6/D6*D7</f>
        <v>62661.564480586305</v>
      </c>
      <c r="D7" s="36">
        <f t="shared" si="3"/>
        <v>69286.605973450191</v>
      </c>
      <c r="E7" s="36">
        <f t="shared" si="3"/>
        <v>76612.09558225231</v>
      </c>
      <c r="F7" s="36">
        <f t="shared" si="3"/>
        <v>84712.089833830993</v>
      </c>
      <c r="G7" s="36">
        <f t="shared" si="3"/>
        <v>93668.475055751522</v>
      </c>
      <c r="H7" s="36">
        <f t="shared" si="3"/>
        <v>103571.79520042968</v>
      </c>
      <c r="I7" s="36">
        <f t="shared" si="3"/>
        <v>121922.94227055144</v>
      </c>
      <c r="J7" s="36">
        <f t="shared" si="3"/>
        <v>142200.22767150929</v>
      </c>
      <c r="K7" s="36">
        <f t="shared" si="3"/>
        <v>175076.82500708158</v>
      </c>
      <c r="L7" s="36">
        <f>L6/M6*M7</f>
        <v>213804.16988775253</v>
      </c>
      <c r="M7" s="31">
        <v>271655</v>
      </c>
      <c r="N7" s="31">
        <v>345337</v>
      </c>
      <c r="S7" s="53"/>
      <c r="T7" s="53"/>
      <c r="U7" s="56"/>
      <c r="V7" s="54"/>
      <c r="W7" s="54"/>
      <c r="X7" s="55"/>
      <c r="Y7" s="55"/>
    </row>
    <row r="8" spans="1:25" x14ac:dyDescent="0.3">
      <c r="A8" s="32" t="s">
        <v>81</v>
      </c>
      <c r="B8" s="32" t="s">
        <v>78</v>
      </c>
      <c r="C8" s="36">
        <f t="shared" ref="C8:K9" si="4">C7/D7*D8</f>
        <v>133682.69443333746</v>
      </c>
      <c r="D8" s="36">
        <f t="shared" si="4"/>
        <v>147816.61216807732</v>
      </c>
      <c r="E8" s="36">
        <f t="shared" si="4"/>
        <v>163444.87164524829</v>
      </c>
      <c r="F8" s="36">
        <f t="shared" si="4"/>
        <v>180725.46566522465</v>
      </c>
      <c r="G8" s="36">
        <f t="shared" si="4"/>
        <v>199833.09118932419</v>
      </c>
      <c r="H8" s="36">
        <f t="shared" si="4"/>
        <v>220960.91542656763</v>
      </c>
      <c r="I8" s="36">
        <f t="shared" si="4"/>
        <v>260111.402756586</v>
      </c>
      <c r="J8" s="36">
        <f t="shared" si="4"/>
        <v>303371.12936353422</v>
      </c>
      <c r="K8" s="36">
        <f t="shared" si="4"/>
        <v>373510.3311541446</v>
      </c>
      <c r="L8" s="36">
        <f>L7/M7*M8</f>
        <v>456131.56563515076</v>
      </c>
      <c r="M8" s="31">
        <v>579551</v>
      </c>
      <c r="N8" s="31">
        <v>736500</v>
      </c>
      <c r="S8" s="53"/>
      <c r="T8" s="53"/>
      <c r="U8" s="56"/>
      <c r="V8" s="54"/>
      <c r="W8" s="54"/>
      <c r="X8" s="55"/>
      <c r="Y8" s="55"/>
    </row>
    <row r="9" spans="1:25" x14ac:dyDescent="0.3">
      <c r="A9" s="32" t="s">
        <v>82</v>
      </c>
      <c r="B9" s="32" t="s">
        <v>62</v>
      </c>
      <c r="C9" s="36">
        <f t="shared" si="4"/>
        <v>643766.81311476219</v>
      </c>
      <c r="D9" s="36">
        <f t="shared" si="4"/>
        <v>711830.57570938137</v>
      </c>
      <c r="E9" s="36">
        <f t="shared" si="4"/>
        <v>787090.53991638625</v>
      </c>
      <c r="F9" s="36">
        <f t="shared" si="4"/>
        <v>870307.54110061703</v>
      </c>
      <c r="G9" s="36">
        <f t="shared" si="4"/>
        <v>962322.85573787417</v>
      </c>
      <c r="H9" s="36">
        <f t="shared" si="4"/>
        <v>1064066.7062408393</v>
      </c>
      <c r="I9" s="36">
        <f t="shared" si="4"/>
        <v>1252601.0903447145</v>
      </c>
      <c r="J9" s="36">
        <f t="shared" si="4"/>
        <v>1460924.0632771479</v>
      </c>
      <c r="K9" s="36">
        <f t="shared" si="4"/>
        <v>1798688.7276007771</v>
      </c>
      <c r="L9" s="36">
        <f>L8/M8*M9</f>
        <v>2196562.2821614845</v>
      </c>
      <c r="M9" s="31">
        <v>2790905</v>
      </c>
      <c r="N9" s="31">
        <v>3809389</v>
      </c>
      <c r="S9" s="53"/>
      <c r="T9" s="53"/>
      <c r="U9" s="54"/>
      <c r="V9" s="54"/>
      <c r="W9" s="54"/>
      <c r="X9" s="55"/>
      <c r="Y9" s="55"/>
    </row>
    <row r="10" spans="1:25" s="33" customFormat="1" x14ac:dyDescent="0.3">
      <c r="A10" s="33" t="s">
        <v>93</v>
      </c>
      <c r="B10" s="57"/>
      <c r="C10" s="34">
        <f>SUM(C4:C9)</f>
        <v>4061722.5865650084</v>
      </c>
      <c r="D10" s="34">
        <f t="shared" ref="D10:N10" si="5">SUM(D4:D9)</f>
        <v>4491157.7736936742</v>
      </c>
      <c r="E10" s="34">
        <f t="shared" si="5"/>
        <v>4965996.0074396133</v>
      </c>
      <c r="F10" s="34">
        <f t="shared" si="5"/>
        <v>5491037.6318452228</v>
      </c>
      <c r="G10" s="34">
        <f t="shared" si="5"/>
        <v>6071590.5186331403</v>
      </c>
      <c r="H10" s="34">
        <f t="shared" si="5"/>
        <v>6713523.7267656289</v>
      </c>
      <c r="I10" s="34">
        <f t="shared" si="5"/>
        <v>7903045.0730956085</v>
      </c>
      <c r="J10" s="34">
        <f t="shared" si="5"/>
        <v>9217418.7053213436</v>
      </c>
      <c r="K10" s="34">
        <f t="shared" si="5"/>
        <v>11348479.732510805</v>
      </c>
      <c r="L10" s="34">
        <f t="shared" si="5"/>
        <v>13858786.213419817</v>
      </c>
      <c r="M10" s="34">
        <f t="shared" si="5"/>
        <v>17608677</v>
      </c>
      <c r="N10" s="34">
        <f t="shared" si="5"/>
        <v>22481701</v>
      </c>
      <c r="O10" s="35"/>
      <c r="P10" s="34"/>
      <c r="Q10" s="34"/>
      <c r="R10" s="35"/>
      <c r="S10" s="58"/>
      <c r="T10" s="58"/>
      <c r="U10" s="59"/>
      <c r="V10" s="59"/>
      <c r="W10" s="59"/>
      <c r="X10" s="60"/>
      <c r="Y10" s="60"/>
    </row>
    <row r="11" spans="1:25" x14ac:dyDescent="0.3">
      <c r="A11" s="14" t="s">
        <v>101</v>
      </c>
      <c r="B11" s="57"/>
      <c r="C11" s="41"/>
      <c r="D11" s="30">
        <f>((D10/C10)^(1/10))*100-100</f>
        <v>1.0101010101010104</v>
      </c>
      <c r="E11" s="30">
        <f t="shared" ref="E11:N11" si="6">((E10/D10)^(1/10))*100-100</f>
        <v>1.0101010101010104</v>
      </c>
      <c r="F11" s="30">
        <f t="shared" si="6"/>
        <v>1.0101010101010104</v>
      </c>
      <c r="G11" s="30">
        <f t="shared" si="6"/>
        <v>1.0101010101010104</v>
      </c>
      <c r="H11" s="30">
        <f t="shared" si="6"/>
        <v>1.0101010101010104</v>
      </c>
      <c r="I11" s="30">
        <f t="shared" si="6"/>
        <v>1.6446191768955742</v>
      </c>
      <c r="J11" s="30">
        <f t="shared" si="6"/>
        <v>1.5503642971288514</v>
      </c>
      <c r="K11" s="30">
        <f t="shared" si="6"/>
        <v>2.1016679945035577</v>
      </c>
      <c r="L11" s="30">
        <f t="shared" si="6"/>
        <v>2.0184570549312895</v>
      </c>
      <c r="M11" s="30">
        <f t="shared" si="6"/>
        <v>2.4236275380768575</v>
      </c>
      <c r="N11" s="30">
        <f t="shared" si="6"/>
        <v>2.4731871664918117</v>
      </c>
    </row>
    <row r="12" spans="1:25" x14ac:dyDescent="0.3">
      <c r="B12" s="61"/>
      <c r="C12" s="41"/>
      <c r="D12" s="62"/>
    </row>
    <row r="13" spans="1:25" x14ac:dyDescent="0.3">
      <c r="B13" s="61"/>
      <c r="C13" s="41"/>
      <c r="D13" s="62"/>
    </row>
    <row r="14" spans="1:25" x14ac:dyDescent="0.3">
      <c r="B14" s="61"/>
      <c r="C14" s="38">
        <v>1850</v>
      </c>
      <c r="D14" s="63">
        <v>1891</v>
      </c>
      <c r="E14" s="35">
        <v>1904</v>
      </c>
      <c r="F14" s="35">
        <v>1911</v>
      </c>
      <c r="G14" s="35">
        <v>1921</v>
      </c>
      <c r="H14" s="35">
        <v>1936</v>
      </c>
      <c r="I14" s="35">
        <v>1946</v>
      </c>
      <c r="J14" s="35">
        <v>1951</v>
      </c>
      <c r="K14" s="35">
        <v>1960</v>
      </c>
    </row>
    <row r="15" spans="1:25" x14ac:dyDescent="0.3">
      <c r="A15" s="32" t="s">
        <v>90</v>
      </c>
      <c r="B15" s="61"/>
      <c r="C15" s="41"/>
      <c r="D15" s="62"/>
      <c r="E15" s="28">
        <v>5175000</v>
      </c>
      <c r="F15" s="41">
        <v>5972999.9999999842</v>
      </c>
      <c r="G15" s="41">
        <v>6927000.0000000009</v>
      </c>
      <c r="H15" s="41">
        <v>9558000.0000000019</v>
      </c>
      <c r="I15" s="41">
        <v>11416000.000000006</v>
      </c>
      <c r="J15" s="41">
        <v>12672000.000000004</v>
      </c>
      <c r="K15" s="41">
        <v>16002999.999999959</v>
      </c>
    </row>
    <row r="16" spans="1:25" x14ac:dyDescent="0.3">
      <c r="A16" s="32" t="s">
        <v>92</v>
      </c>
      <c r="B16" s="61"/>
      <c r="C16" s="41">
        <v>285000</v>
      </c>
      <c r="D16" s="62">
        <v>1308000</v>
      </c>
    </row>
    <row r="17" spans="1:20" x14ac:dyDescent="0.3">
      <c r="A17" s="32" t="s">
        <v>91</v>
      </c>
      <c r="B17" s="61"/>
      <c r="C17" s="41">
        <v>121000</v>
      </c>
      <c r="D17" s="41">
        <v>544000</v>
      </c>
    </row>
    <row r="18" spans="1:20" x14ac:dyDescent="0.3">
      <c r="A18" s="28" t="s">
        <v>101</v>
      </c>
      <c r="B18" s="61"/>
      <c r="C18" s="44"/>
      <c r="D18" s="44"/>
      <c r="E18" s="43"/>
      <c r="F18" s="42">
        <f>((F15/E15)^(1/7))*100-100</f>
        <v>2.069844118924749</v>
      </c>
      <c r="G18" s="43">
        <f>((G15/F15)^(1/10))*100-100</f>
        <v>1.4928077654118113</v>
      </c>
      <c r="H18" s="43">
        <f>((H15/G15)^(1/15))*100-100</f>
        <v>2.1695441994422424</v>
      </c>
      <c r="I18" s="43">
        <f>((I15/H15)^(1/10))*100-100</f>
        <v>1.7922451585110792</v>
      </c>
      <c r="J18" s="43">
        <f>((J15/I15)^(1/5))*100-100</f>
        <v>2.1095214524108741</v>
      </c>
      <c r="K18" s="43">
        <f>((K15/J15)^(1/9))*100-100</f>
        <v>2.6270403595767249</v>
      </c>
    </row>
    <row r="19" spans="1:20" x14ac:dyDescent="0.3">
      <c r="A19" s="28" t="s">
        <v>145</v>
      </c>
      <c r="B19" s="35"/>
      <c r="C19" s="44">
        <v>1</v>
      </c>
      <c r="D19" s="44">
        <v>1</v>
      </c>
      <c r="E19" s="44">
        <v>1</v>
      </c>
      <c r="F19" s="43">
        <v>1</v>
      </c>
      <c r="G19" s="43"/>
      <c r="H19" s="43"/>
      <c r="I19" s="43"/>
      <c r="J19" s="43"/>
      <c r="K19" s="43"/>
    </row>
    <row r="20" spans="1:20" s="64" customFormat="1" x14ac:dyDescent="0.3">
      <c r="A20" s="34" t="s">
        <v>144</v>
      </c>
      <c r="B20" s="34"/>
      <c r="C20" s="34">
        <f>D20*0.99^41</f>
        <v>3235484.9587500063</v>
      </c>
      <c r="D20" s="34">
        <f>E20*0.99^13</f>
        <v>4885358.1382682454</v>
      </c>
      <c r="E20" s="34">
        <f>F20*0.99^7</f>
        <v>5567226.3230484361</v>
      </c>
      <c r="F20" s="34">
        <f>F15</f>
        <v>5972999.9999999842</v>
      </c>
      <c r="G20" s="34">
        <f t="shared" ref="G20:K20" si="7">G15</f>
        <v>6927000.0000000009</v>
      </c>
      <c r="H20" s="34">
        <f t="shared" si="7"/>
        <v>9558000.0000000019</v>
      </c>
      <c r="I20" s="34">
        <f t="shared" si="7"/>
        <v>11416000.000000006</v>
      </c>
      <c r="J20" s="34">
        <f t="shared" si="7"/>
        <v>12672000.000000004</v>
      </c>
      <c r="K20" s="34">
        <f t="shared" si="7"/>
        <v>16002999.999999959</v>
      </c>
      <c r="L20" s="34"/>
      <c r="M20" s="34"/>
      <c r="N20" s="34"/>
      <c r="O20" s="34"/>
      <c r="P20" s="34"/>
      <c r="Q20" s="34"/>
      <c r="R20" s="34"/>
      <c r="S20" s="34"/>
      <c r="T20" s="34"/>
    </row>
    <row r="21" spans="1:20" x14ac:dyDescent="0.3">
      <c r="A21" s="35"/>
      <c r="B21" s="49"/>
      <c r="C21" s="51"/>
      <c r="D21" s="41"/>
      <c r="E21" s="41"/>
    </row>
    <row r="22" spans="1:20" ht="72" customHeight="1" x14ac:dyDescent="0.3">
      <c r="A22" s="109" t="s">
        <v>156</v>
      </c>
      <c r="B22" s="109"/>
      <c r="C22" s="109"/>
      <c r="D22" s="109"/>
      <c r="E22" s="109"/>
      <c r="F22" s="109"/>
      <c r="G22" s="109"/>
    </row>
    <row r="23" spans="1:20" x14ac:dyDescent="0.3">
      <c r="A23" s="35"/>
      <c r="B23" s="49"/>
      <c r="C23" s="51"/>
      <c r="D23" s="49"/>
      <c r="E23" s="49"/>
      <c r="F23" s="43"/>
    </row>
    <row r="24" spans="1:20" x14ac:dyDescent="0.3">
      <c r="A24" s="35" t="s">
        <v>148</v>
      </c>
      <c r="B24" s="49"/>
      <c r="C24" s="51"/>
      <c r="D24" s="49"/>
      <c r="E24" s="49"/>
      <c r="F24" s="43"/>
    </row>
    <row r="25" spans="1:20" x14ac:dyDescent="0.3">
      <c r="A25" s="28" t="s">
        <v>154</v>
      </c>
      <c r="B25" s="49"/>
      <c r="C25" s="51"/>
      <c r="D25" s="49"/>
      <c r="E25" s="49"/>
      <c r="F25" s="43"/>
    </row>
    <row r="26" spans="1:20" x14ac:dyDescent="0.3">
      <c r="A26" s="28" t="s">
        <v>155</v>
      </c>
      <c r="B26" s="49"/>
      <c r="C26" s="51"/>
      <c r="D26" s="49"/>
      <c r="E26" s="49"/>
      <c r="F26" s="43"/>
    </row>
    <row r="27" spans="1:20" x14ac:dyDescent="0.3">
      <c r="A27" s="35"/>
      <c r="B27" s="49"/>
      <c r="C27" s="51"/>
      <c r="D27" s="49"/>
      <c r="E27" s="49"/>
      <c r="F27" s="43"/>
    </row>
    <row r="28" spans="1:20" x14ac:dyDescent="0.3">
      <c r="A28" s="35"/>
      <c r="B28" s="49"/>
      <c r="C28" s="43"/>
      <c r="D28" s="49"/>
      <c r="E28" s="49"/>
      <c r="F28" s="43"/>
    </row>
    <row r="29" spans="1:20" x14ac:dyDescent="0.3">
      <c r="A29" s="35"/>
      <c r="B29" s="49"/>
      <c r="C29" s="43"/>
      <c r="D29" s="49"/>
      <c r="E29" s="49"/>
      <c r="F29" s="43"/>
    </row>
    <row r="30" spans="1:20" x14ac:dyDescent="0.3">
      <c r="A30" s="35"/>
      <c r="B30" s="49"/>
      <c r="C30" s="43"/>
      <c r="D30" s="49"/>
      <c r="E30" s="49"/>
      <c r="F30" s="43"/>
    </row>
    <row r="31" spans="1:20" x14ac:dyDescent="0.3">
      <c r="A31" s="35"/>
      <c r="B31" s="49"/>
      <c r="C31" s="43"/>
      <c r="D31" s="49"/>
      <c r="E31" s="49"/>
      <c r="F31" s="43"/>
    </row>
    <row r="32" spans="1:20" x14ac:dyDescent="0.3">
      <c r="A32" s="35"/>
      <c r="B32" s="49"/>
      <c r="C32" s="43"/>
      <c r="D32" s="49"/>
      <c r="E32" s="49"/>
      <c r="F32" s="43"/>
    </row>
    <row r="33" spans="1:6" x14ac:dyDescent="0.3">
      <c r="A33" s="35"/>
      <c r="B33" s="49"/>
      <c r="C33" s="43"/>
      <c r="D33" s="49"/>
      <c r="E33" s="49"/>
      <c r="F33" s="43"/>
    </row>
    <row r="34" spans="1:6" x14ac:dyDescent="0.3">
      <c r="A34" s="35"/>
      <c r="B34" s="49"/>
      <c r="C34" s="43"/>
      <c r="D34" s="49"/>
      <c r="E34" s="49"/>
      <c r="F34" s="43"/>
    </row>
    <row r="35" spans="1:6" x14ac:dyDescent="0.3">
      <c r="A35" s="35"/>
      <c r="B35" s="49"/>
      <c r="C35" s="43"/>
      <c r="D35" s="49"/>
      <c r="E35" s="49"/>
      <c r="F35" s="43"/>
    </row>
    <row r="36" spans="1:6" x14ac:dyDescent="0.3">
      <c r="A36" s="35"/>
      <c r="B36" s="49"/>
      <c r="C36" s="43"/>
      <c r="D36" s="49"/>
      <c r="E36" s="49"/>
      <c r="F36" s="43"/>
    </row>
    <row r="37" spans="1:6" x14ac:dyDescent="0.3">
      <c r="A37" s="35"/>
      <c r="B37" s="49"/>
      <c r="C37" s="43"/>
      <c r="D37" s="49"/>
      <c r="E37" s="49"/>
      <c r="F37" s="43"/>
    </row>
    <row r="38" spans="1:6" x14ac:dyDescent="0.3">
      <c r="A38" s="35"/>
      <c r="B38" s="49"/>
      <c r="C38" s="43"/>
      <c r="D38" s="49"/>
      <c r="E38" s="49"/>
      <c r="F38" s="43"/>
    </row>
    <row r="39" spans="1:6" x14ac:dyDescent="0.3">
      <c r="A39" s="35"/>
      <c r="B39" s="49"/>
      <c r="C39" s="43"/>
      <c r="D39" s="49"/>
      <c r="E39" s="49"/>
      <c r="F39" s="43"/>
    </row>
    <row r="40" spans="1:6" x14ac:dyDescent="0.3">
      <c r="A40" s="35"/>
      <c r="B40" s="49"/>
      <c r="C40" s="43"/>
      <c r="D40" s="49"/>
      <c r="E40" s="49"/>
      <c r="F40" s="43"/>
    </row>
    <row r="41" spans="1:6" x14ac:dyDescent="0.3">
      <c r="A41" s="35"/>
      <c r="B41" s="49"/>
      <c r="C41" s="43"/>
      <c r="D41" s="49"/>
      <c r="E41" s="49"/>
      <c r="F41" s="43"/>
    </row>
    <row r="42" spans="1:6" x14ac:dyDescent="0.3">
      <c r="A42" s="35"/>
      <c r="B42" s="49"/>
      <c r="C42" s="43"/>
      <c r="D42" s="49"/>
      <c r="E42" s="49"/>
      <c r="F42" s="43"/>
    </row>
    <row r="43" spans="1:6" x14ac:dyDescent="0.3">
      <c r="A43" s="35"/>
      <c r="B43" s="49"/>
      <c r="C43" s="43"/>
      <c r="D43" s="49"/>
      <c r="E43" s="49"/>
      <c r="F43" s="43"/>
    </row>
    <row r="44" spans="1:6" x14ac:dyDescent="0.3">
      <c r="A44" s="35"/>
      <c r="B44" s="49"/>
      <c r="C44" s="43"/>
      <c r="D44" s="49"/>
      <c r="E44" s="49"/>
      <c r="F44" s="43"/>
    </row>
    <row r="45" spans="1:6" x14ac:dyDescent="0.3">
      <c r="A45" s="35"/>
      <c r="B45" s="49"/>
      <c r="C45" s="43"/>
      <c r="D45" s="49"/>
      <c r="E45" s="49"/>
      <c r="F45" s="43"/>
    </row>
    <row r="46" spans="1:6" x14ac:dyDescent="0.3">
      <c r="A46" s="35"/>
      <c r="B46" s="49"/>
      <c r="C46" s="43"/>
      <c r="D46" s="49"/>
      <c r="E46" s="49"/>
      <c r="F46" s="43"/>
    </row>
    <row r="47" spans="1:6" x14ac:dyDescent="0.3">
      <c r="A47" s="35"/>
      <c r="B47" s="49"/>
      <c r="C47" s="43"/>
      <c r="D47" s="49"/>
      <c r="E47" s="49"/>
      <c r="F47" s="43"/>
    </row>
    <row r="48" spans="1:6" x14ac:dyDescent="0.3">
      <c r="A48" s="35"/>
      <c r="B48" s="49"/>
      <c r="C48" s="43"/>
      <c r="D48" s="49"/>
      <c r="E48" s="49"/>
      <c r="F48" s="43"/>
    </row>
    <row r="49" spans="1:6" x14ac:dyDescent="0.3">
      <c r="A49" s="35"/>
      <c r="B49" s="49"/>
      <c r="C49" s="43"/>
      <c r="D49" s="49"/>
      <c r="E49" s="49"/>
      <c r="F49" s="43"/>
    </row>
    <row r="50" spans="1:6" x14ac:dyDescent="0.3">
      <c r="A50" s="35"/>
      <c r="B50" s="49"/>
      <c r="C50" s="43"/>
      <c r="D50" s="49"/>
      <c r="E50" s="49"/>
      <c r="F50" s="43"/>
    </row>
    <row r="51" spans="1:6" x14ac:dyDescent="0.3">
      <c r="A51" s="35"/>
      <c r="B51" s="49"/>
      <c r="C51" s="43"/>
      <c r="D51" s="49"/>
      <c r="E51" s="49"/>
      <c r="F51" s="43"/>
    </row>
    <row r="52" spans="1:6" x14ac:dyDescent="0.3">
      <c r="A52" s="35"/>
      <c r="B52" s="49"/>
      <c r="C52" s="43"/>
      <c r="D52" s="49"/>
      <c r="E52" s="49"/>
      <c r="F52" s="43"/>
    </row>
    <row r="53" spans="1:6" x14ac:dyDescent="0.3">
      <c r="A53" s="35"/>
      <c r="B53" s="49"/>
      <c r="C53" s="43"/>
      <c r="D53" s="49"/>
      <c r="E53" s="49"/>
      <c r="F53" s="43"/>
    </row>
    <row r="54" spans="1:6" x14ac:dyDescent="0.3">
      <c r="A54" s="35"/>
      <c r="B54" s="49"/>
      <c r="C54" s="43"/>
      <c r="D54" s="49"/>
      <c r="E54" s="49"/>
      <c r="F54" s="43"/>
    </row>
    <row r="55" spans="1:6" x14ac:dyDescent="0.3">
      <c r="A55" s="35"/>
      <c r="B55" s="49"/>
      <c r="C55" s="43"/>
      <c r="D55" s="49"/>
      <c r="E55" s="49"/>
      <c r="F55" s="43"/>
    </row>
    <row r="56" spans="1:6" x14ac:dyDescent="0.3">
      <c r="A56" s="35"/>
      <c r="B56" s="49"/>
      <c r="C56" s="43"/>
      <c r="D56" s="49"/>
      <c r="E56" s="49"/>
      <c r="F56" s="43"/>
    </row>
    <row r="57" spans="1:6" x14ac:dyDescent="0.3">
      <c r="A57" s="35"/>
      <c r="B57" s="49"/>
      <c r="C57" s="43"/>
      <c r="D57" s="49"/>
      <c r="E57" s="49"/>
      <c r="F57" s="43"/>
    </row>
    <row r="58" spans="1:6" x14ac:dyDescent="0.3">
      <c r="A58" s="35"/>
      <c r="B58" s="49"/>
      <c r="C58" s="43"/>
      <c r="D58" s="49"/>
      <c r="E58" s="49"/>
      <c r="F58" s="43"/>
    </row>
    <row r="59" spans="1:6" x14ac:dyDescent="0.3">
      <c r="A59" s="35"/>
      <c r="B59" s="49"/>
      <c r="C59" s="43"/>
      <c r="D59" s="49"/>
      <c r="E59" s="49"/>
      <c r="F59" s="43"/>
    </row>
    <row r="60" spans="1:6" x14ac:dyDescent="0.3">
      <c r="A60" s="35"/>
      <c r="B60" s="49"/>
      <c r="C60" s="43"/>
      <c r="D60" s="49"/>
      <c r="E60" s="49"/>
      <c r="F60" s="43"/>
    </row>
    <row r="61" spans="1:6" x14ac:dyDescent="0.3">
      <c r="A61" s="35"/>
      <c r="B61" s="49"/>
      <c r="C61" s="43"/>
      <c r="D61" s="49"/>
      <c r="E61" s="49"/>
      <c r="F61" s="43"/>
    </row>
    <row r="62" spans="1:6" x14ac:dyDescent="0.3">
      <c r="A62" s="35"/>
      <c r="B62" s="49"/>
      <c r="C62" s="42"/>
      <c r="D62" s="41"/>
      <c r="E62" s="41"/>
      <c r="F62" s="43"/>
    </row>
    <row r="63" spans="1:6" x14ac:dyDescent="0.3">
      <c r="A63" s="35"/>
      <c r="B63" s="49"/>
      <c r="C63" s="42"/>
    </row>
    <row r="64" spans="1:6" x14ac:dyDescent="0.3">
      <c r="A64" s="35"/>
      <c r="B64" s="49"/>
      <c r="C64" s="42"/>
    </row>
    <row r="65" spans="1:3" x14ac:dyDescent="0.3">
      <c r="A65" s="35"/>
      <c r="B65" s="49"/>
      <c r="C65" s="42"/>
    </row>
    <row r="66" spans="1:3" x14ac:dyDescent="0.3">
      <c r="A66" s="35"/>
      <c r="B66" s="49"/>
      <c r="C66" s="42"/>
    </row>
    <row r="67" spans="1:3" x14ac:dyDescent="0.3">
      <c r="A67" s="35"/>
      <c r="B67" s="49"/>
      <c r="C67" s="42"/>
    </row>
    <row r="68" spans="1:3" x14ac:dyDescent="0.3">
      <c r="A68" s="35"/>
      <c r="B68" s="49"/>
      <c r="C68" s="42"/>
    </row>
    <row r="69" spans="1:3" x14ac:dyDescent="0.3">
      <c r="A69" s="35"/>
      <c r="B69" s="49"/>
      <c r="C69" s="42"/>
    </row>
    <row r="70" spans="1:3" x14ac:dyDescent="0.3">
      <c r="A70" s="35"/>
      <c r="B70" s="49"/>
      <c r="C70" s="42"/>
    </row>
    <row r="71" spans="1:3" x14ac:dyDescent="0.3">
      <c r="A71" s="35"/>
      <c r="B71" s="49"/>
      <c r="C71" s="42"/>
    </row>
    <row r="72" spans="1:3" x14ac:dyDescent="0.3">
      <c r="A72" s="35"/>
      <c r="B72" s="49"/>
      <c r="C72" s="42"/>
    </row>
    <row r="73" spans="1:3" x14ac:dyDescent="0.3">
      <c r="A73" s="35"/>
      <c r="B73" s="49"/>
      <c r="C73" s="42"/>
    </row>
    <row r="74" spans="1:3" x14ac:dyDescent="0.3">
      <c r="A74" s="35"/>
      <c r="B74" s="49"/>
      <c r="C74" s="42"/>
    </row>
    <row r="75" spans="1:3" x14ac:dyDescent="0.3">
      <c r="A75" s="35"/>
      <c r="B75" s="61"/>
      <c r="C75" s="42"/>
    </row>
    <row r="76" spans="1:3" x14ac:dyDescent="0.3">
      <c r="A76" s="35"/>
      <c r="B76" s="65"/>
      <c r="C76" s="43"/>
    </row>
    <row r="77" spans="1:3" x14ac:dyDescent="0.3">
      <c r="A77" s="35">
        <v>1906</v>
      </c>
      <c r="B77" s="65">
        <v>5391445.9681038745</v>
      </c>
      <c r="C77" s="43"/>
    </row>
    <row r="78" spans="1:3" x14ac:dyDescent="0.3">
      <c r="A78" s="35">
        <v>1907</v>
      </c>
      <c r="B78" s="65">
        <v>5503040.4953996772</v>
      </c>
      <c r="C78" s="43">
        <f>((B78/B77)-1)*100</f>
        <v>2.0698441189247241</v>
      </c>
    </row>
    <row r="79" spans="1:3" x14ac:dyDescent="0.3">
      <c r="A79" s="35">
        <v>1908</v>
      </c>
      <c r="B79" s="65">
        <v>5616944.8554557543</v>
      </c>
      <c r="C79" s="43">
        <f>((B79/B78)-1)*100</f>
        <v>2.0698441189247463</v>
      </c>
    </row>
    <row r="80" spans="1:3" x14ac:dyDescent="0.3">
      <c r="A80" s="35">
        <v>1909</v>
      </c>
      <c r="B80" s="65">
        <v>5733206.8582096519</v>
      </c>
      <c r="C80" s="43">
        <f>((B80/B79)-1)*100</f>
        <v>2.0698441189247463</v>
      </c>
    </row>
    <row r="81" spans="1:3" x14ac:dyDescent="0.3">
      <c r="A81" s="35">
        <v>1910</v>
      </c>
      <c r="B81" s="65">
        <v>5851875.3031900944</v>
      </c>
      <c r="C81" s="43">
        <f>((B81/B80)-1)*100</f>
        <v>2.0698441189247463</v>
      </c>
    </row>
    <row r="82" spans="1:3" x14ac:dyDescent="0.3">
      <c r="A82" s="35">
        <v>1911</v>
      </c>
      <c r="C82" s="43">
        <f>((F15/B81)-1)*100</f>
        <v>2.0698441189247463</v>
      </c>
    </row>
    <row r="83" spans="1:3" x14ac:dyDescent="0.3">
      <c r="A83" s="35">
        <v>1912</v>
      </c>
      <c r="B83" s="65">
        <v>6062165.4078280404</v>
      </c>
      <c r="C83" s="43">
        <f>((B83/F15)-1)*100</f>
        <v>1.4928077654119631</v>
      </c>
    </row>
    <row r="84" spans="1:3" x14ac:dyDescent="0.3">
      <c r="A84" s="35">
        <v>1913</v>
      </c>
      <c r="B84" s="65">
        <v>6152661.8837882057</v>
      </c>
      <c r="C84" s="43">
        <f t="shared" ref="C84:C91" si="8">((B84/B83)-1)*100</f>
        <v>1.4928077654118077</v>
      </c>
    </row>
    <row r="85" spans="1:3" x14ac:dyDescent="0.3">
      <c r="A85" s="35">
        <v>1914</v>
      </c>
      <c r="B85" s="65">
        <v>6244509.2981689274</v>
      </c>
      <c r="C85" s="43">
        <f t="shared" si="8"/>
        <v>1.4928077654117855</v>
      </c>
    </row>
    <row r="86" spans="1:3" x14ac:dyDescent="0.3">
      <c r="A86" s="35">
        <v>1915</v>
      </c>
      <c r="B86" s="65">
        <v>6337727.8178838557</v>
      </c>
      <c r="C86" s="43">
        <f t="shared" si="8"/>
        <v>1.4928077654118077</v>
      </c>
    </row>
    <row r="87" spans="1:3" x14ac:dyDescent="0.3">
      <c r="A87" s="35">
        <v>1916</v>
      </c>
      <c r="B87" s="65">
        <v>6432337.9108998897</v>
      </c>
      <c r="C87" s="43">
        <f t="shared" si="8"/>
        <v>1.4928077654118077</v>
      </c>
    </row>
    <row r="88" spans="1:3" x14ac:dyDescent="0.3">
      <c r="A88" s="35">
        <v>1917</v>
      </c>
      <c r="B88" s="65">
        <v>6528360.3507313309</v>
      </c>
      <c r="C88" s="43">
        <f t="shared" si="8"/>
        <v>1.4928077654118077</v>
      </c>
    </row>
    <row r="89" spans="1:3" x14ac:dyDescent="0.3">
      <c r="A89" s="35">
        <v>1918</v>
      </c>
      <c r="B89" s="65">
        <v>6625816.2210011128</v>
      </c>
      <c r="C89" s="43">
        <f t="shared" si="8"/>
        <v>1.4928077654117855</v>
      </c>
    </row>
    <row r="90" spans="1:3" x14ac:dyDescent="0.3">
      <c r="A90" s="35">
        <v>1919</v>
      </c>
      <c r="B90" s="65">
        <v>6724726.9200701322</v>
      </c>
      <c r="C90" s="43">
        <f t="shared" si="8"/>
        <v>1.4928077654118077</v>
      </c>
    </row>
    <row r="91" spans="1:3" x14ac:dyDescent="0.3">
      <c r="A91" s="35">
        <v>1920</v>
      </c>
      <c r="B91" s="65">
        <v>6825114.1657356769</v>
      </c>
      <c r="C91" s="43">
        <f t="shared" si="8"/>
        <v>1.4928077654118077</v>
      </c>
    </row>
    <row r="92" spans="1:3" x14ac:dyDescent="0.3">
      <c r="A92" s="35">
        <v>1921</v>
      </c>
      <c r="C92" s="43">
        <f>((G15/B91)-1)*100</f>
        <v>1.4928077654118077</v>
      </c>
    </row>
    <row r="93" spans="1:3" x14ac:dyDescent="0.3">
      <c r="A93" s="35">
        <v>1922</v>
      </c>
      <c r="B93" s="65">
        <v>7077284.3266953733</v>
      </c>
      <c r="C93" s="43">
        <f>((B93/G15)-1)*100</f>
        <v>2.1695441994423526</v>
      </c>
    </row>
    <row r="94" spans="1:3" x14ac:dyDescent="0.3">
      <c r="A94" s="35">
        <v>1923</v>
      </c>
      <c r="B94" s="65">
        <v>7230829.1382832285</v>
      </c>
      <c r="C94" s="43">
        <f t="shared" ref="C94:C106" si="9">((B94/B93)-1)*100</f>
        <v>2.1695441994422637</v>
      </c>
    </row>
    <row r="95" spans="1:3" x14ac:dyDescent="0.3">
      <c r="A95" s="35">
        <v>1924</v>
      </c>
      <c r="B95" s="65">
        <v>7387705.17242443</v>
      </c>
      <c r="C95" s="43">
        <f t="shared" si="9"/>
        <v>2.1695441994422193</v>
      </c>
    </row>
    <row r="96" spans="1:3" x14ac:dyDescent="0.3">
      <c r="A96" s="35">
        <v>1925</v>
      </c>
      <c r="B96" s="65">
        <v>7547984.7014646595</v>
      </c>
      <c r="C96" s="43">
        <f t="shared" si="9"/>
        <v>2.1695441994422637</v>
      </c>
    </row>
    <row r="97" spans="1:3" x14ac:dyDescent="0.3">
      <c r="A97" s="35">
        <v>1926</v>
      </c>
      <c r="B97" s="65">
        <v>7711741.5657300735</v>
      </c>
      <c r="C97" s="43">
        <f t="shared" si="9"/>
        <v>2.1695441994422415</v>
      </c>
    </row>
    <row r="98" spans="1:3" x14ac:dyDescent="0.3">
      <c r="A98" s="35">
        <v>1927</v>
      </c>
      <c r="B98" s="65">
        <v>7879051.2075453466</v>
      </c>
      <c r="C98" s="43">
        <f t="shared" si="9"/>
        <v>2.1695441994422415</v>
      </c>
    </row>
    <row r="99" spans="1:3" x14ac:dyDescent="0.3">
      <c r="A99" s="35">
        <v>1928</v>
      </c>
      <c r="B99" s="65">
        <v>8049990.7059897287</v>
      </c>
      <c r="C99" s="43">
        <f t="shared" si="9"/>
        <v>2.1695441994422193</v>
      </c>
    </row>
    <row r="100" spans="1:3" x14ac:dyDescent="0.3">
      <c r="A100" s="35">
        <v>1929</v>
      </c>
      <c r="B100" s="65">
        <v>8224638.8124071686</v>
      </c>
      <c r="C100" s="43">
        <f t="shared" si="9"/>
        <v>2.1695441994422415</v>
      </c>
    </row>
    <row r="101" spans="1:3" x14ac:dyDescent="0.3">
      <c r="A101" s="35">
        <v>1930</v>
      </c>
      <c r="B101" s="65">
        <v>8403075.986686822</v>
      </c>
      <c r="C101" s="43">
        <f t="shared" si="9"/>
        <v>2.1695441994422193</v>
      </c>
    </row>
    <row r="102" spans="1:3" x14ac:dyDescent="0.3">
      <c r="A102" s="35">
        <v>1931</v>
      </c>
      <c r="B102" s="65">
        <v>8585384.4343307111</v>
      </c>
      <c r="C102" s="43">
        <f t="shared" si="9"/>
        <v>2.1695441994422637</v>
      </c>
    </row>
    <row r="103" spans="1:3" x14ac:dyDescent="0.3">
      <c r="A103" s="35">
        <v>1932</v>
      </c>
      <c r="B103" s="65">
        <v>8771648.1443255488</v>
      </c>
      <c r="C103" s="43">
        <f t="shared" si="9"/>
        <v>2.1695441994422193</v>
      </c>
    </row>
    <row r="104" spans="1:3" x14ac:dyDescent="0.3">
      <c r="A104" s="35">
        <v>1933</v>
      </c>
      <c r="B104" s="65">
        <v>8961952.9278362487</v>
      </c>
      <c r="C104" s="43">
        <f t="shared" si="9"/>
        <v>2.1695441994422637</v>
      </c>
    </row>
    <row r="105" spans="1:3" x14ac:dyDescent="0.3">
      <c r="A105" s="35">
        <v>1934</v>
      </c>
      <c r="B105" s="65">
        <v>9156386.4577388633</v>
      </c>
      <c r="C105" s="43">
        <f t="shared" si="9"/>
        <v>2.1695441994422415</v>
      </c>
    </row>
    <row r="106" spans="1:3" x14ac:dyDescent="0.3">
      <c r="A106" s="35">
        <v>1935</v>
      </c>
      <c r="B106" s="65">
        <v>9355038.3090112507</v>
      </c>
      <c r="C106" s="43">
        <f t="shared" si="9"/>
        <v>2.1695441994422415</v>
      </c>
    </row>
    <row r="107" spans="1:3" x14ac:dyDescent="0.3">
      <c r="A107" s="35">
        <v>1936</v>
      </c>
      <c r="C107" s="43">
        <f>((H15/B106)-1)*100</f>
        <v>2.1695441994422193</v>
      </c>
    </row>
    <row r="108" spans="1:3" x14ac:dyDescent="0.3">
      <c r="A108" s="35">
        <v>1937</v>
      </c>
      <c r="B108" s="65">
        <v>9729302.7922504768</v>
      </c>
      <c r="C108" s="43">
        <f>((B108/H15)-1)*100</f>
        <v>1.79224515851093</v>
      </c>
    </row>
    <row r="109" spans="1:3" x14ac:dyDescent="0.3">
      <c r="A109" s="35">
        <v>1938</v>
      </c>
      <c r="B109" s="65">
        <v>9903675.7505014706</v>
      </c>
      <c r="C109" s="43">
        <f t="shared" ref="C109:C116" si="10">((B109/B108)-1)*100</f>
        <v>1.7922451585110855</v>
      </c>
    </row>
    <row r="110" spans="1:3" x14ac:dyDescent="0.3">
      <c r="A110" s="35">
        <v>1939</v>
      </c>
      <c r="B110" s="65">
        <v>10081173.899654474</v>
      </c>
      <c r="C110" s="43">
        <f t="shared" si="10"/>
        <v>1.7922451585111299</v>
      </c>
    </row>
    <row r="111" spans="1:3" x14ac:dyDescent="0.3">
      <c r="A111" s="35">
        <v>1940</v>
      </c>
      <c r="B111" s="65">
        <v>10261853.250792118</v>
      </c>
      <c r="C111" s="43">
        <f t="shared" si="10"/>
        <v>1.7922451585111077</v>
      </c>
    </row>
    <row r="112" spans="1:3" x14ac:dyDescent="0.3">
      <c r="A112" s="35">
        <v>1941</v>
      </c>
      <c r="B112" s="65">
        <v>10445770.818852954</v>
      </c>
      <c r="C112" s="43">
        <f t="shared" si="10"/>
        <v>1.7922451585111077</v>
      </c>
    </row>
    <row r="113" spans="1:3" x14ac:dyDescent="0.3">
      <c r="A113" s="35">
        <v>1942</v>
      </c>
      <c r="B113" s="65">
        <v>10632984.640623011</v>
      </c>
      <c r="C113" s="43">
        <f t="shared" si="10"/>
        <v>1.7922451585111077</v>
      </c>
    </row>
    <row r="114" spans="1:3" x14ac:dyDescent="0.3">
      <c r="A114" s="35">
        <v>1943</v>
      </c>
      <c r="B114" s="65">
        <v>10823553.793049807</v>
      </c>
      <c r="C114" s="43">
        <f t="shared" si="10"/>
        <v>1.7922451585111077</v>
      </c>
    </row>
    <row r="115" spans="1:3" x14ac:dyDescent="0.3">
      <c r="A115" s="35">
        <v>1944</v>
      </c>
      <c r="B115" s="65">
        <v>11017538.411884589</v>
      </c>
      <c r="C115" s="43">
        <f t="shared" si="10"/>
        <v>1.7922451585111299</v>
      </c>
    </row>
    <row r="116" spans="1:3" x14ac:dyDescent="0.3">
      <c r="A116" s="35">
        <v>1945</v>
      </c>
      <c r="B116" s="65">
        <v>11214999.710658692</v>
      </c>
      <c r="C116" s="43">
        <f t="shared" si="10"/>
        <v>1.7922451585111077</v>
      </c>
    </row>
    <row r="117" spans="1:3" x14ac:dyDescent="0.3">
      <c r="A117" s="35">
        <v>1946</v>
      </c>
      <c r="C117" s="43">
        <f>((I15/B116)-1)*100</f>
        <v>1.7922451585110855</v>
      </c>
    </row>
    <row r="118" spans="1:3" x14ac:dyDescent="0.3">
      <c r="A118" s="35">
        <v>1947</v>
      </c>
      <c r="B118" s="65">
        <v>11656822.969007235</v>
      </c>
      <c r="C118" s="43">
        <f>((B118/I15)-1)*100</f>
        <v>2.1095214524109007</v>
      </c>
    </row>
    <row r="119" spans="1:3" x14ac:dyDescent="0.3">
      <c r="A119" s="35">
        <v>1948</v>
      </c>
      <c r="B119" s="65">
        <v>11902726.150208</v>
      </c>
      <c r="C119" s="43">
        <f>((B119/B118)-1)*100</f>
        <v>2.1095214524108785</v>
      </c>
    </row>
    <row r="120" spans="1:3" x14ac:dyDescent="0.3">
      <c r="A120" s="35">
        <v>1949</v>
      </c>
      <c r="B120" s="65">
        <v>12153816.711768353</v>
      </c>
      <c r="C120" s="43">
        <f>((B120/B119)-1)*100</f>
        <v>2.1095214524108341</v>
      </c>
    </row>
    <row r="121" spans="1:3" x14ac:dyDescent="0.3">
      <c r="A121" s="35">
        <v>1950</v>
      </c>
      <c r="B121" s="65">
        <v>12410204.082589803</v>
      </c>
      <c r="C121" s="43">
        <f>((B121/B120)-1)*100</f>
        <v>2.1095214524108563</v>
      </c>
    </row>
    <row r="122" spans="1:3" x14ac:dyDescent="0.3">
      <c r="A122" s="35">
        <v>1951</v>
      </c>
      <c r="C122" s="43">
        <f>((J15/B121)-1)*100</f>
        <v>2.1095214524108563</v>
      </c>
    </row>
    <row r="123" spans="1:3" x14ac:dyDescent="0.3">
      <c r="A123" s="35">
        <v>1952</v>
      </c>
      <c r="B123" s="65">
        <v>13004898.554365551</v>
      </c>
      <c r="C123" s="43">
        <f>((B123/J15)-1)*100</f>
        <v>2.6270403595765934</v>
      </c>
    </row>
    <row r="124" spans="1:3" x14ac:dyDescent="0.3">
      <c r="A124" s="35">
        <v>1953</v>
      </c>
      <c r="B124" s="65">
        <v>13346542.488110747</v>
      </c>
      <c r="C124" s="43">
        <f t="shared" ref="C124:C130" si="11">((B124/B123)-1)*100</f>
        <v>2.6270403595767489</v>
      </c>
    </row>
    <row r="125" spans="1:3" x14ac:dyDescent="0.3">
      <c r="A125" s="35">
        <v>1954</v>
      </c>
      <c r="B125" s="65">
        <v>13697161.545881473</v>
      </c>
      <c r="C125" s="43">
        <f t="shared" si="11"/>
        <v>2.6270403595767267</v>
      </c>
    </row>
    <row r="126" spans="1:3" x14ac:dyDescent="0.3">
      <c r="A126" s="35">
        <v>1955</v>
      </c>
      <c r="B126" s="65">
        <v>14056991.507808207</v>
      </c>
      <c r="C126" s="43">
        <f t="shared" si="11"/>
        <v>2.6270403595767489</v>
      </c>
    </row>
    <row r="127" spans="1:3" x14ac:dyDescent="0.3">
      <c r="A127" s="35">
        <v>1956</v>
      </c>
      <c r="B127" s="65">
        <v>14426274.348060604</v>
      </c>
      <c r="C127" s="43">
        <f t="shared" si="11"/>
        <v>2.6270403595767489</v>
      </c>
    </row>
    <row r="128" spans="1:3" x14ac:dyDescent="0.3">
      <c r="A128" s="35">
        <v>1957</v>
      </c>
      <c r="B128" s="65">
        <v>14805258.397567421</v>
      </c>
      <c r="C128" s="43">
        <f t="shared" si="11"/>
        <v>2.6270403595767267</v>
      </c>
    </row>
    <row r="129" spans="1:3" x14ac:dyDescent="0.3">
      <c r="A129" s="35">
        <v>1958</v>
      </c>
      <c r="B129" s="65">
        <v>15194198.511011142</v>
      </c>
      <c r="C129" s="43">
        <f t="shared" si="11"/>
        <v>2.6270403595767489</v>
      </c>
    </row>
    <row r="130" spans="1:3" x14ac:dyDescent="0.3">
      <c r="A130" s="35">
        <v>1959</v>
      </c>
      <c r="B130" s="65">
        <v>15593356.238209613</v>
      </c>
      <c r="C130" s="43">
        <f t="shared" si="11"/>
        <v>2.6270403595767267</v>
      </c>
    </row>
    <row r="131" spans="1:3" x14ac:dyDescent="0.3">
      <c r="A131" s="35">
        <v>1960</v>
      </c>
      <c r="C131" s="43">
        <f>((K15/B130)-1)*100</f>
        <v>2.6270403595767489</v>
      </c>
    </row>
    <row r="132" spans="1:3" x14ac:dyDescent="0.3">
      <c r="A132" s="35"/>
      <c r="B132" s="28"/>
    </row>
    <row r="133" spans="1:3" x14ac:dyDescent="0.3">
      <c r="A133" s="35"/>
      <c r="B133" s="28"/>
    </row>
    <row r="134" spans="1:3" x14ac:dyDescent="0.3">
      <c r="A134" s="35"/>
      <c r="B134" s="28"/>
    </row>
    <row r="135" spans="1:3" x14ac:dyDescent="0.3">
      <c r="A135" s="35"/>
      <c r="B135" s="28"/>
    </row>
    <row r="136" spans="1:3" x14ac:dyDescent="0.3">
      <c r="A136" s="35"/>
      <c r="B136" s="28"/>
    </row>
  </sheetData>
  <mergeCells count="1">
    <mergeCell ref="A22:G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0"/>
  <sheetViews>
    <sheetView topLeftCell="A7" workbookViewId="0">
      <selection activeCell="P30" sqref="P30"/>
    </sheetView>
  </sheetViews>
  <sheetFormatPr defaultRowHeight="13" x14ac:dyDescent="0.3"/>
  <cols>
    <col min="1" max="1" width="20.90625" style="32" customWidth="1"/>
    <col min="2" max="2" width="20.6328125" style="32" customWidth="1"/>
    <col min="3" max="3" width="13.54296875" style="28" customWidth="1"/>
    <col min="4" max="4" width="13.6328125" style="28" customWidth="1"/>
    <col min="5" max="5" width="12.453125" style="28" customWidth="1"/>
    <col min="6" max="6" width="11.90625" style="28" customWidth="1"/>
    <col min="7" max="7" width="12.453125" style="28" customWidth="1"/>
    <col min="8" max="8" width="12.54296875" style="28" customWidth="1"/>
    <col min="9" max="9" width="12.36328125" style="28" customWidth="1"/>
    <col min="10" max="12" width="11.90625" style="28" customWidth="1"/>
    <col min="13" max="14" width="13.36328125" style="28" customWidth="1"/>
    <col min="15" max="15" width="11.26953125" style="28" bestFit="1" customWidth="1"/>
    <col min="16" max="17" width="18.08984375" style="31" customWidth="1"/>
    <col min="18" max="18" width="9.08984375" style="32"/>
    <col min="19" max="19" width="11.90625" style="32" customWidth="1"/>
    <col min="20" max="20" width="11.6328125" style="32" customWidth="1"/>
    <col min="21" max="251" width="9.08984375" style="32"/>
    <col min="252" max="252" width="22.54296875" style="32" customWidth="1"/>
    <col min="253" max="253" width="20.36328125" style="32" customWidth="1"/>
    <col min="254" max="254" width="13.54296875" style="32" customWidth="1"/>
    <col min="255" max="255" width="13.6328125" style="32" customWidth="1"/>
    <col min="256" max="256" width="12.453125" style="32" customWidth="1"/>
    <col min="257" max="257" width="11.90625" style="32" customWidth="1"/>
    <col min="258" max="258" width="12.453125" style="32" customWidth="1"/>
    <col min="259" max="259" width="12.54296875" style="32" customWidth="1"/>
    <col min="260" max="260" width="12.36328125" style="32" customWidth="1"/>
    <col min="261" max="263" width="11.90625" style="32" customWidth="1"/>
    <col min="264" max="264" width="12.6328125" style="32" customWidth="1"/>
    <col min="265" max="265" width="12" style="32" customWidth="1"/>
    <col min="266" max="266" width="9.08984375" style="32"/>
    <col min="267" max="267" width="11.90625" style="32" customWidth="1"/>
    <col min="268" max="268" width="13.90625" style="32" customWidth="1"/>
    <col min="269" max="269" width="9.08984375" style="32"/>
    <col min="270" max="270" width="10.453125" style="32" bestFit="1" customWidth="1"/>
    <col min="271" max="271" width="9.08984375" style="32"/>
    <col min="272" max="272" width="9.453125" style="32" bestFit="1" customWidth="1"/>
    <col min="273" max="273" width="9.08984375" style="32"/>
    <col min="274" max="274" width="8.36328125" style="32" customWidth="1"/>
    <col min="275" max="275" width="11.90625" style="32" customWidth="1"/>
    <col min="276" max="276" width="11.6328125" style="32" customWidth="1"/>
    <col min="277" max="507" width="9.08984375" style="32"/>
    <col min="508" max="508" width="22.54296875" style="32" customWidth="1"/>
    <col min="509" max="509" width="20.36328125" style="32" customWidth="1"/>
    <col min="510" max="510" width="13.54296875" style="32" customWidth="1"/>
    <col min="511" max="511" width="13.6328125" style="32" customWidth="1"/>
    <col min="512" max="512" width="12.453125" style="32" customWidth="1"/>
    <col min="513" max="513" width="11.90625" style="32" customWidth="1"/>
    <col min="514" max="514" width="12.453125" style="32" customWidth="1"/>
    <col min="515" max="515" width="12.54296875" style="32" customWidth="1"/>
    <col min="516" max="516" width="12.36328125" style="32" customWidth="1"/>
    <col min="517" max="519" width="11.90625" style="32" customWidth="1"/>
    <col min="520" max="520" width="12.6328125" style="32" customWidth="1"/>
    <col min="521" max="521" width="12" style="32" customWidth="1"/>
    <col min="522" max="522" width="9.08984375" style="32"/>
    <col min="523" max="523" width="11.90625" style="32" customWidth="1"/>
    <col min="524" max="524" width="13.90625" style="32" customWidth="1"/>
    <col min="525" max="525" width="9.08984375" style="32"/>
    <col min="526" max="526" width="10.453125" style="32" bestFit="1" customWidth="1"/>
    <col min="527" max="527" width="9.08984375" style="32"/>
    <col min="528" max="528" width="9.453125" style="32" bestFit="1" customWidth="1"/>
    <col min="529" max="529" width="9.08984375" style="32"/>
    <col min="530" max="530" width="8.36328125" style="32" customWidth="1"/>
    <col min="531" max="531" width="11.90625" style="32" customWidth="1"/>
    <col min="532" max="532" width="11.6328125" style="32" customWidth="1"/>
    <col min="533" max="763" width="9.08984375" style="32"/>
    <col min="764" max="764" width="22.54296875" style="32" customWidth="1"/>
    <col min="765" max="765" width="20.36328125" style="32" customWidth="1"/>
    <col min="766" max="766" width="13.54296875" style="32" customWidth="1"/>
    <col min="767" max="767" width="13.6328125" style="32" customWidth="1"/>
    <col min="768" max="768" width="12.453125" style="32" customWidth="1"/>
    <col min="769" max="769" width="11.90625" style="32" customWidth="1"/>
    <col min="770" max="770" width="12.453125" style="32" customWidth="1"/>
    <col min="771" max="771" width="12.54296875" style="32" customWidth="1"/>
    <col min="772" max="772" width="12.36328125" style="32" customWidth="1"/>
    <col min="773" max="775" width="11.90625" style="32" customWidth="1"/>
    <col min="776" max="776" width="12.6328125" style="32" customWidth="1"/>
    <col min="777" max="777" width="12" style="32" customWidth="1"/>
    <col min="778" max="778" width="9.08984375" style="32"/>
    <col min="779" max="779" width="11.90625" style="32" customWidth="1"/>
    <col min="780" max="780" width="13.90625" style="32" customWidth="1"/>
    <col min="781" max="781" width="9.08984375" style="32"/>
    <col min="782" max="782" width="10.453125" style="32" bestFit="1" customWidth="1"/>
    <col min="783" max="783" width="9.08984375" style="32"/>
    <col min="784" max="784" width="9.453125" style="32" bestFit="1" customWidth="1"/>
    <col min="785" max="785" width="9.08984375" style="32"/>
    <col min="786" max="786" width="8.36328125" style="32" customWidth="1"/>
    <col min="787" max="787" width="11.90625" style="32" customWidth="1"/>
    <col min="788" max="788" width="11.6328125" style="32" customWidth="1"/>
    <col min="789" max="1019" width="9.08984375" style="32"/>
    <col min="1020" max="1020" width="22.54296875" style="32" customWidth="1"/>
    <col min="1021" max="1021" width="20.36328125" style="32" customWidth="1"/>
    <col min="1022" max="1022" width="13.54296875" style="32" customWidth="1"/>
    <col min="1023" max="1023" width="13.6328125" style="32" customWidth="1"/>
    <col min="1024" max="1024" width="12.453125" style="32" customWidth="1"/>
    <col min="1025" max="1025" width="11.90625" style="32" customWidth="1"/>
    <col min="1026" max="1026" width="12.453125" style="32" customWidth="1"/>
    <col min="1027" max="1027" width="12.54296875" style="32" customWidth="1"/>
    <col min="1028" max="1028" width="12.36328125" style="32" customWidth="1"/>
    <col min="1029" max="1031" width="11.90625" style="32" customWidth="1"/>
    <col min="1032" max="1032" width="12.6328125" style="32" customWidth="1"/>
    <col min="1033" max="1033" width="12" style="32" customWidth="1"/>
    <col min="1034" max="1034" width="9.08984375" style="32"/>
    <col min="1035" max="1035" width="11.90625" style="32" customWidth="1"/>
    <col min="1036" max="1036" width="13.90625" style="32" customWidth="1"/>
    <col min="1037" max="1037" width="9.08984375" style="32"/>
    <col min="1038" max="1038" width="10.453125" style="32" bestFit="1" customWidth="1"/>
    <col min="1039" max="1039" width="9.08984375" style="32"/>
    <col min="1040" max="1040" width="9.453125" style="32" bestFit="1" customWidth="1"/>
    <col min="1041" max="1041" width="9.08984375" style="32"/>
    <col min="1042" max="1042" width="8.36328125" style="32" customWidth="1"/>
    <col min="1043" max="1043" width="11.90625" style="32" customWidth="1"/>
    <col min="1044" max="1044" width="11.6328125" style="32" customWidth="1"/>
    <col min="1045" max="1275" width="9.08984375" style="32"/>
    <col min="1276" max="1276" width="22.54296875" style="32" customWidth="1"/>
    <col min="1277" max="1277" width="20.36328125" style="32" customWidth="1"/>
    <col min="1278" max="1278" width="13.54296875" style="32" customWidth="1"/>
    <col min="1279" max="1279" width="13.6328125" style="32" customWidth="1"/>
    <col min="1280" max="1280" width="12.453125" style="32" customWidth="1"/>
    <col min="1281" max="1281" width="11.90625" style="32" customWidth="1"/>
    <col min="1282" max="1282" width="12.453125" style="32" customWidth="1"/>
    <col min="1283" max="1283" width="12.54296875" style="32" customWidth="1"/>
    <col min="1284" max="1284" width="12.36328125" style="32" customWidth="1"/>
    <col min="1285" max="1287" width="11.90625" style="32" customWidth="1"/>
    <col min="1288" max="1288" width="12.6328125" style="32" customWidth="1"/>
    <col min="1289" max="1289" width="12" style="32" customWidth="1"/>
    <col min="1290" max="1290" width="9.08984375" style="32"/>
    <col min="1291" max="1291" width="11.90625" style="32" customWidth="1"/>
    <col min="1292" max="1292" width="13.90625" style="32" customWidth="1"/>
    <col min="1293" max="1293" width="9.08984375" style="32"/>
    <col min="1294" max="1294" width="10.453125" style="32" bestFit="1" customWidth="1"/>
    <col min="1295" max="1295" width="9.08984375" style="32"/>
    <col min="1296" max="1296" width="9.453125" style="32" bestFit="1" customWidth="1"/>
    <col min="1297" max="1297" width="9.08984375" style="32"/>
    <col min="1298" max="1298" width="8.36328125" style="32" customWidth="1"/>
    <col min="1299" max="1299" width="11.90625" style="32" customWidth="1"/>
    <col min="1300" max="1300" width="11.6328125" style="32" customWidth="1"/>
    <col min="1301" max="1531" width="9.08984375" style="32"/>
    <col min="1532" max="1532" width="22.54296875" style="32" customWidth="1"/>
    <col min="1533" max="1533" width="20.36328125" style="32" customWidth="1"/>
    <col min="1534" max="1534" width="13.54296875" style="32" customWidth="1"/>
    <col min="1535" max="1535" width="13.6328125" style="32" customWidth="1"/>
    <col min="1536" max="1536" width="12.453125" style="32" customWidth="1"/>
    <col min="1537" max="1537" width="11.90625" style="32" customWidth="1"/>
    <col min="1538" max="1538" width="12.453125" style="32" customWidth="1"/>
    <col min="1539" max="1539" width="12.54296875" style="32" customWidth="1"/>
    <col min="1540" max="1540" width="12.36328125" style="32" customWidth="1"/>
    <col min="1541" max="1543" width="11.90625" style="32" customWidth="1"/>
    <col min="1544" max="1544" width="12.6328125" style="32" customWidth="1"/>
    <col min="1545" max="1545" width="12" style="32" customWidth="1"/>
    <col min="1546" max="1546" width="9.08984375" style="32"/>
    <col min="1547" max="1547" width="11.90625" style="32" customWidth="1"/>
    <col min="1548" max="1548" width="13.90625" style="32" customWidth="1"/>
    <col min="1549" max="1549" width="9.08984375" style="32"/>
    <col min="1550" max="1550" width="10.453125" style="32" bestFit="1" customWidth="1"/>
    <col min="1551" max="1551" width="9.08984375" style="32"/>
    <col min="1552" max="1552" width="9.453125" style="32" bestFit="1" customWidth="1"/>
    <col min="1553" max="1553" width="9.08984375" style="32"/>
    <col min="1554" max="1554" width="8.36328125" style="32" customWidth="1"/>
    <col min="1555" max="1555" width="11.90625" style="32" customWidth="1"/>
    <col min="1556" max="1556" width="11.6328125" style="32" customWidth="1"/>
    <col min="1557" max="1787" width="9.08984375" style="32"/>
    <col min="1788" max="1788" width="22.54296875" style="32" customWidth="1"/>
    <col min="1789" max="1789" width="20.36328125" style="32" customWidth="1"/>
    <col min="1790" max="1790" width="13.54296875" style="32" customWidth="1"/>
    <col min="1791" max="1791" width="13.6328125" style="32" customWidth="1"/>
    <col min="1792" max="1792" width="12.453125" style="32" customWidth="1"/>
    <col min="1793" max="1793" width="11.90625" style="32" customWidth="1"/>
    <col min="1794" max="1794" width="12.453125" style="32" customWidth="1"/>
    <col min="1795" max="1795" width="12.54296875" style="32" customWidth="1"/>
    <col min="1796" max="1796" width="12.36328125" style="32" customWidth="1"/>
    <col min="1797" max="1799" width="11.90625" style="32" customWidth="1"/>
    <col min="1800" max="1800" width="12.6328125" style="32" customWidth="1"/>
    <col min="1801" max="1801" width="12" style="32" customWidth="1"/>
    <col min="1802" max="1802" width="9.08984375" style="32"/>
    <col min="1803" max="1803" width="11.90625" style="32" customWidth="1"/>
    <col min="1804" max="1804" width="13.90625" style="32" customWidth="1"/>
    <col min="1805" max="1805" width="9.08984375" style="32"/>
    <col min="1806" max="1806" width="10.453125" style="32" bestFit="1" customWidth="1"/>
    <col min="1807" max="1807" width="9.08984375" style="32"/>
    <col min="1808" max="1808" width="9.453125" style="32" bestFit="1" customWidth="1"/>
    <col min="1809" max="1809" width="9.08984375" style="32"/>
    <col min="1810" max="1810" width="8.36328125" style="32" customWidth="1"/>
    <col min="1811" max="1811" width="11.90625" style="32" customWidth="1"/>
    <col min="1812" max="1812" width="11.6328125" style="32" customWidth="1"/>
    <col min="1813" max="2043" width="9.08984375" style="32"/>
    <col min="2044" max="2044" width="22.54296875" style="32" customWidth="1"/>
    <col min="2045" max="2045" width="20.36328125" style="32" customWidth="1"/>
    <col min="2046" max="2046" width="13.54296875" style="32" customWidth="1"/>
    <col min="2047" max="2047" width="13.6328125" style="32" customWidth="1"/>
    <col min="2048" max="2048" width="12.453125" style="32" customWidth="1"/>
    <col min="2049" max="2049" width="11.90625" style="32" customWidth="1"/>
    <col min="2050" max="2050" width="12.453125" style="32" customWidth="1"/>
    <col min="2051" max="2051" width="12.54296875" style="32" customWidth="1"/>
    <col min="2052" max="2052" width="12.36328125" style="32" customWidth="1"/>
    <col min="2053" max="2055" width="11.90625" style="32" customWidth="1"/>
    <col min="2056" max="2056" width="12.6328125" style="32" customWidth="1"/>
    <col min="2057" max="2057" width="12" style="32" customWidth="1"/>
    <col min="2058" max="2058" width="9.08984375" style="32"/>
    <col min="2059" max="2059" width="11.90625" style="32" customWidth="1"/>
    <col min="2060" max="2060" width="13.90625" style="32" customWidth="1"/>
    <col min="2061" max="2061" width="9.08984375" style="32"/>
    <col min="2062" max="2062" width="10.453125" style="32" bestFit="1" customWidth="1"/>
    <col min="2063" max="2063" width="9.08984375" style="32"/>
    <col min="2064" max="2064" width="9.453125" style="32" bestFit="1" customWidth="1"/>
    <col min="2065" max="2065" width="9.08984375" style="32"/>
    <col min="2066" max="2066" width="8.36328125" style="32" customWidth="1"/>
    <col min="2067" max="2067" width="11.90625" style="32" customWidth="1"/>
    <col min="2068" max="2068" width="11.6328125" style="32" customWidth="1"/>
    <col min="2069" max="2299" width="9.08984375" style="32"/>
    <col min="2300" max="2300" width="22.54296875" style="32" customWidth="1"/>
    <col min="2301" max="2301" width="20.36328125" style="32" customWidth="1"/>
    <col min="2302" max="2302" width="13.54296875" style="32" customWidth="1"/>
    <col min="2303" max="2303" width="13.6328125" style="32" customWidth="1"/>
    <col min="2304" max="2304" width="12.453125" style="32" customWidth="1"/>
    <col min="2305" max="2305" width="11.90625" style="32" customWidth="1"/>
    <col min="2306" max="2306" width="12.453125" style="32" customWidth="1"/>
    <col min="2307" max="2307" width="12.54296875" style="32" customWidth="1"/>
    <col min="2308" max="2308" width="12.36328125" style="32" customWidth="1"/>
    <col min="2309" max="2311" width="11.90625" style="32" customWidth="1"/>
    <col min="2312" max="2312" width="12.6328125" style="32" customWidth="1"/>
    <col min="2313" max="2313" width="12" style="32" customWidth="1"/>
    <col min="2314" max="2314" width="9.08984375" style="32"/>
    <col min="2315" max="2315" width="11.90625" style="32" customWidth="1"/>
    <col min="2316" max="2316" width="13.90625" style="32" customWidth="1"/>
    <col min="2317" max="2317" width="9.08984375" style="32"/>
    <col min="2318" max="2318" width="10.453125" style="32" bestFit="1" customWidth="1"/>
    <col min="2319" max="2319" width="9.08984375" style="32"/>
    <col min="2320" max="2320" width="9.453125" style="32" bestFit="1" customWidth="1"/>
    <col min="2321" max="2321" width="9.08984375" style="32"/>
    <col min="2322" max="2322" width="8.36328125" style="32" customWidth="1"/>
    <col min="2323" max="2323" width="11.90625" style="32" customWidth="1"/>
    <col min="2324" max="2324" width="11.6328125" style="32" customWidth="1"/>
    <col min="2325" max="2555" width="9.08984375" style="32"/>
    <col min="2556" max="2556" width="22.54296875" style="32" customWidth="1"/>
    <col min="2557" max="2557" width="20.36328125" style="32" customWidth="1"/>
    <col min="2558" max="2558" width="13.54296875" style="32" customWidth="1"/>
    <col min="2559" max="2559" width="13.6328125" style="32" customWidth="1"/>
    <col min="2560" max="2560" width="12.453125" style="32" customWidth="1"/>
    <col min="2561" max="2561" width="11.90625" style="32" customWidth="1"/>
    <col min="2562" max="2562" width="12.453125" style="32" customWidth="1"/>
    <col min="2563" max="2563" width="12.54296875" style="32" customWidth="1"/>
    <col min="2564" max="2564" width="12.36328125" style="32" customWidth="1"/>
    <col min="2565" max="2567" width="11.90625" style="32" customWidth="1"/>
    <col min="2568" max="2568" width="12.6328125" style="32" customWidth="1"/>
    <col min="2569" max="2569" width="12" style="32" customWidth="1"/>
    <col min="2570" max="2570" width="9.08984375" style="32"/>
    <col min="2571" max="2571" width="11.90625" style="32" customWidth="1"/>
    <col min="2572" max="2572" width="13.90625" style="32" customWidth="1"/>
    <col min="2573" max="2573" width="9.08984375" style="32"/>
    <col min="2574" max="2574" width="10.453125" style="32" bestFit="1" customWidth="1"/>
    <col min="2575" max="2575" width="9.08984375" style="32"/>
    <col min="2576" max="2576" width="9.453125" style="32" bestFit="1" customWidth="1"/>
    <col min="2577" max="2577" width="9.08984375" style="32"/>
    <col min="2578" max="2578" width="8.36328125" style="32" customWidth="1"/>
    <col min="2579" max="2579" width="11.90625" style="32" customWidth="1"/>
    <col min="2580" max="2580" width="11.6328125" style="32" customWidth="1"/>
    <col min="2581" max="2811" width="9.08984375" style="32"/>
    <col min="2812" max="2812" width="22.54296875" style="32" customWidth="1"/>
    <col min="2813" max="2813" width="20.36328125" style="32" customWidth="1"/>
    <col min="2814" max="2814" width="13.54296875" style="32" customWidth="1"/>
    <col min="2815" max="2815" width="13.6328125" style="32" customWidth="1"/>
    <col min="2816" max="2816" width="12.453125" style="32" customWidth="1"/>
    <col min="2817" max="2817" width="11.90625" style="32" customWidth="1"/>
    <col min="2818" max="2818" width="12.453125" style="32" customWidth="1"/>
    <col min="2819" max="2819" width="12.54296875" style="32" customWidth="1"/>
    <col min="2820" max="2820" width="12.36328125" style="32" customWidth="1"/>
    <col min="2821" max="2823" width="11.90625" style="32" customWidth="1"/>
    <col min="2824" max="2824" width="12.6328125" style="32" customWidth="1"/>
    <col min="2825" max="2825" width="12" style="32" customWidth="1"/>
    <col min="2826" max="2826" width="9.08984375" style="32"/>
    <col min="2827" max="2827" width="11.90625" style="32" customWidth="1"/>
    <col min="2828" max="2828" width="13.90625" style="32" customWidth="1"/>
    <col min="2829" max="2829" width="9.08984375" style="32"/>
    <col min="2830" max="2830" width="10.453125" style="32" bestFit="1" customWidth="1"/>
    <col min="2831" max="2831" width="9.08984375" style="32"/>
    <col min="2832" max="2832" width="9.453125" style="32" bestFit="1" customWidth="1"/>
    <col min="2833" max="2833" width="9.08984375" style="32"/>
    <col min="2834" max="2834" width="8.36328125" style="32" customWidth="1"/>
    <col min="2835" max="2835" width="11.90625" style="32" customWidth="1"/>
    <col min="2836" max="2836" width="11.6328125" style="32" customWidth="1"/>
    <col min="2837" max="3067" width="9.08984375" style="32"/>
    <col min="3068" max="3068" width="22.54296875" style="32" customWidth="1"/>
    <col min="3069" max="3069" width="20.36328125" style="32" customWidth="1"/>
    <col min="3070" max="3070" width="13.54296875" style="32" customWidth="1"/>
    <col min="3071" max="3071" width="13.6328125" style="32" customWidth="1"/>
    <col min="3072" max="3072" width="12.453125" style="32" customWidth="1"/>
    <col min="3073" max="3073" width="11.90625" style="32" customWidth="1"/>
    <col min="3074" max="3074" width="12.453125" style="32" customWidth="1"/>
    <col min="3075" max="3075" width="12.54296875" style="32" customWidth="1"/>
    <col min="3076" max="3076" width="12.36328125" style="32" customWidth="1"/>
    <col min="3077" max="3079" width="11.90625" style="32" customWidth="1"/>
    <col min="3080" max="3080" width="12.6328125" style="32" customWidth="1"/>
    <col min="3081" max="3081" width="12" style="32" customWidth="1"/>
    <col min="3082" max="3082" width="9.08984375" style="32"/>
    <col min="3083" max="3083" width="11.90625" style="32" customWidth="1"/>
    <col min="3084" max="3084" width="13.90625" style="32" customWidth="1"/>
    <col min="3085" max="3085" width="9.08984375" style="32"/>
    <col min="3086" max="3086" width="10.453125" style="32" bestFit="1" customWidth="1"/>
    <col min="3087" max="3087" width="9.08984375" style="32"/>
    <col min="3088" max="3088" width="9.453125" style="32" bestFit="1" customWidth="1"/>
    <col min="3089" max="3089" width="9.08984375" style="32"/>
    <col min="3090" max="3090" width="8.36328125" style="32" customWidth="1"/>
    <col min="3091" max="3091" width="11.90625" style="32" customWidth="1"/>
    <col min="3092" max="3092" width="11.6328125" style="32" customWidth="1"/>
    <col min="3093" max="3323" width="9.08984375" style="32"/>
    <col min="3324" max="3324" width="22.54296875" style="32" customWidth="1"/>
    <col min="3325" max="3325" width="20.36328125" style="32" customWidth="1"/>
    <col min="3326" max="3326" width="13.54296875" style="32" customWidth="1"/>
    <col min="3327" max="3327" width="13.6328125" style="32" customWidth="1"/>
    <col min="3328" max="3328" width="12.453125" style="32" customWidth="1"/>
    <col min="3329" max="3329" width="11.90625" style="32" customWidth="1"/>
    <col min="3330" max="3330" width="12.453125" style="32" customWidth="1"/>
    <col min="3331" max="3331" width="12.54296875" style="32" customWidth="1"/>
    <col min="3332" max="3332" width="12.36328125" style="32" customWidth="1"/>
    <col min="3333" max="3335" width="11.90625" style="32" customWidth="1"/>
    <col min="3336" max="3336" width="12.6328125" style="32" customWidth="1"/>
    <col min="3337" max="3337" width="12" style="32" customWidth="1"/>
    <col min="3338" max="3338" width="9.08984375" style="32"/>
    <col min="3339" max="3339" width="11.90625" style="32" customWidth="1"/>
    <col min="3340" max="3340" width="13.90625" style="32" customWidth="1"/>
    <col min="3341" max="3341" width="9.08984375" style="32"/>
    <col min="3342" max="3342" width="10.453125" style="32" bestFit="1" customWidth="1"/>
    <col min="3343" max="3343" width="9.08984375" style="32"/>
    <col min="3344" max="3344" width="9.453125" style="32" bestFit="1" customWidth="1"/>
    <col min="3345" max="3345" width="9.08984375" style="32"/>
    <col min="3346" max="3346" width="8.36328125" style="32" customWidth="1"/>
    <col min="3347" max="3347" width="11.90625" style="32" customWidth="1"/>
    <col min="3348" max="3348" width="11.6328125" style="32" customWidth="1"/>
    <col min="3349" max="3579" width="9.08984375" style="32"/>
    <col min="3580" max="3580" width="22.54296875" style="32" customWidth="1"/>
    <col min="3581" max="3581" width="20.36328125" style="32" customWidth="1"/>
    <col min="3582" max="3582" width="13.54296875" style="32" customWidth="1"/>
    <col min="3583" max="3583" width="13.6328125" style="32" customWidth="1"/>
    <col min="3584" max="3584" width="12.453125" style="32" customWidth="1"/>
    <col min="3585" max="3585" width="11.90625" style="32" customWidth="1"/>
    <col min="3586" max="3586" width="12.453125" style="32" customWidth="1"/>
    <col min="3587" max="3587" width="12.54296875" style="32" customWidth="1"/>
    <col min="3588" max="3588" width="12.36328125" style="32" customWidth="1"/>
    <col min="3589" max="3591" width="11.90625" style="32" customWidth="1"/>
    <col min="3592" max="3592" width="12.6328125" style="32" customWidth="1"/>
    <col min="3593" max="3593" width="12" style="32" customWidth="1"/>
    <col min="3594" max="3594" width="9.08984375" style="32"/>
    <col min="3595" max="3595" width="11.90625" style="32" customWidth="1"/>
    <col min="3596" max="3596" width="13.90625" style="32" customWidth="1"/>
    <col min="3597" max="3597" width="9.08984375" style="32"/>
    <col min="3598" max="3598" width="10.453125" style="32" bestFit="1" customWidth="1"/>
    <col min="3599" max="3599" width="9.08984375" style="32"/>
    <col min="3600" max="3600" width="9.453125" style="32" bestFit="1" customWidth="1"/>
    <col min="3601" max="3601" width="9.08984375" style="32"/>
    <col min="3602" max="3602" width="8.36328125" style="32" customWidth="1"/>
    <col min="3603" max="3603" width="11.90625" style="32" customWidth="1"/>
    <col min="3604" max="3604" width="11.6328125" style="32" customWidth="1"/>
    <col min="3605" max="3835" width="9.08984375" style="32"/>
    <col min="3836" max="3836" width="22.54296875" style="32" customWidth="1"/>
    <col min="3837" max="3837" width="20.36328125" style="32" customWidth="1"/>
    <col min="3838" max="3838" width="13.54296875" style="32" customWidth="1"/>
    <col min="3839" max="3839" width="13.6328125" style="32" customWidth="1"/>
    <col min="3840" max="3840" width="12.453125" style="32" customWidth="1"/>
    <col min="3841" max="3841" width="11.90625" style="32" customWidth="1"/>
    <col min="3842" max="3842" width="12.453125" style="32" customWidth="1"/>
    <col min="3843" max="3843" width="12.54296875" style="32" customWidth="1"/>
    <col min="3844" max="3844" width="12.36328125" style="32" customWidth="1"/>
    <col min="3845" max="3847" width="11.90625" style="32" customWidth="1"/>
    <col min="3848" max="3848" width="12.6328125" style="32" customWidth="1"/>
    <col min="3849" max="3849" width="12" style="32" customWidth="1"/>
    <col min="3850" max="3850" width="9.08984375" style="32"/>
    <col min="3851" max="3851" width="11.90625" style="32" customWidth="1"/>
    <col min="3852" max="3852" width="13.90625" style="32" customWidth="1"/>
    <col min="3853" max="3853" width="9.08984375" style="32"/>
    <col min="3854" max="3854" width="10.453125" style="32" bestFit="1" customWidth="1"/>
    <col min="3855" max="3855" width="9.08984375" style="32"/>
    <col min="3856" max="3856" width="9.453125" style="32" bestFit="1" customWidth="1"/>
    <col min="3857" max="3857" width="9.08984375" style="32"/>
    <col min="3858" max="3858" width="8.36328125" style="32" customWidth="1"/>
    <col min="3859" max="3859" width="11.90625" style="32" customWidth="1"/>
    <col min="3860" max="3860" width="11.6328125" style="32" customWidth="1"/>
    <col min="3861" max="4091" width="9.08984375" style="32"/>
    <col min="4092" max="4092" width="22.54296875" style="32" customWidth="1"/>
    <col min="4093" max="4093" width="20.36328125" style="32" customWidth="1"/>
    <col min="4094" max="4094" width="13.54296875" style="32" customWidth="1"/>
    <col min="4095" max="4095" width="13.6328125" style="32" customWidth="1"/>
    <col min="4096" max="4096" width="12.453125" style="32" customWidth="1"/>
    <col min="4097" max="4097" width="11.90625" style="32" customWidth="1"/>
    <col min="4098" max="4098" width="12.453125" style="32" customWidth="1"/>
    <col min="4099" max="4099" width="12.54296875" style="32" customWidth="1"/>
    <col min="4100" max="4100" width="12.36328125" style="32" customWidth="1"/>
    <col min="4101" max="4103" width="11.90625" style="32" customWidth="1"/>
    <col min="4104" max="4104" width="12.6328125" style="32" customWidth="1"/>
    <col min="4105" max="4105" width="12" style="32" customWidth="1"/>
    <col min="4106" max="4106" width="9.08984375" style="32"/>
    <col min="4107" max="4107" width="11.90625" style="32" customWidth="1"/>
    <col min="4108" max="4108" width="13.90625" style="32" customWidth="1"/>
    <col min="4109" max="4109" width="9.08984375" style="32"/>
    <col min="4110" max="4110" width="10.453125" style="32" bestFit="1" customWidth="1"/>
    <col min="4111" max="4111" width="9.08984375" style="32"/>
    <col min="4112" max="4112" width="9.453125" style="32" bestFit="1" customWidth="1"/>
    <col min="4113" max="4113" width="9.08984375" style="32"/>
    <col min="4114" max="4114" width="8.36328125" style="32" customWidth="1"/>
    <col min="4115" max="4115" width="11.90625" style="32" customWidth="1"/>
    <col min="4116" max="4116" width="11.6328125" style="32" customWidth="1"/>
    <col min="4117" max="4347" width="9.08984375" style="32"/>
    <col min="4348" max="4348" width="22.54296875" style="32" customWidth="1"/>
    <col min="4349" max="4349" width="20.36328125" style="32" customWidth="1"/>
    <col min="4350" max="4350" width="13.54296875" style="32" customWidth="1"/>
    <col min="4351" max="4351" width="13.6328125" style="32" customWidth="1"/>
    <col min="4352" max="4352" width="12.453125" style="32" customWidth="1"/>
    <col min="4353" max="4353" width="11.90625" style="32" customWidth="1"/>
    <col min="4354" max="4354" width="12.453125" style="32" customWidth="1"/>
    <col min="4355" max="4355" width="12.54296875" style="32" customWidth="1"/>
    <col min="4356" max="4356" width="12.36328125" style="32" customWidth="1"/>
    <col min="4357" max="4359" width="11.90625" style="32" customWidth="1"/>
    <col min="4360" max="4360" width="12.6328125" style="32" customWidth="1"/>
    <col min="4361" max="4361" width="12" style="32" customWidth="1"/>
    <col min="4362" max="4362" width="9.08984375" style="32"/>
    <col min="4363" max="4363" width="11.90625" style="32" customWidth="1"/>
    <col min="4364" max="4364" width="13.90625" style="32" customWidth="1"/>
    <col min="4365" max="4365" width="9.08984375" style="32"/>
    <col min="4366" max="4366" width="10.453125" style="32" bestFit="1" customWidth="1"/>
    <col min="4367" max="4367" width="9.08984375" style="32"/>
    <col min="4368" max="4368" width="9.453125" style="32" bestFit="1" customWidth="1"/>
    <col min="4369" max="4369" width="9.08984375" style="32"/>
    <col min="4370" max="4370" width="8.36328125" style="32" customWidth="1"/>
    <col min="4371" max="4371" width="11.90625" style="32" customWidth="1"/>
    <col min="4372" max="4372" width="11.6328125" style="32" customWidth="1"/>
    <col min="4373" max="4603" width="9.08984375" style="32"/>
    <col min="4604" max="4604" width="22.54296875" style="32" customWidth="1"/>
    <col min="4605" max="4605" width="20.36328125" style="32" customWidth="1"/>
    <col min="4606" max="4606" width="13.54296875" style="32" customWidth="1"/>
    <col min="4607" max="4607" width="13.6328125" style="32" customWidth="1"/>
    <col min="4608" max="4608" width="12.453125" style="32" customWidth="1"/>
    <col min="4609" max="4609" width="11.90625" style="32" customWidth="1"/>
    <col min="4610" max="4610" width="12.453125" style="32" customWidth="1"/>
    <col min="4611" max="4611" width="12.54296875" style="32" customWidth="1"/>
    <col min="4612" max="4612" width="12.36328125" style="32" customWidth="1"/>
    <col min="4613" max="4615" width="11.90625" style="32" customWidth="1"/>
    <col min="4616" max="4616" width="12.6328125" style="32" customWidth="1"/>
    <col min="4617" max="4617" width="12" style="32" customWidth="1"/>
    <col min="4618" max="4618" width="9.08984375" style="32"/>
    <col min="4619" max="4619" width="11.90625" style="32" customWidth="1"/>
    <col min="4620" max="4620" width="13.90625" style="32" customWidth="1"/>
    <col min="4621" max="4621" width="9.08984375" style="32"/>
    <col min="4622" max="4622" width="10.453125" style="32" bestFit="1" customWidth="1"/>
    <col min="4623" max="4623" width="9.08984375" style="32"/>
    <col min="4624" max="4624" width="9.453125" style="32" bestFit="1" customWidth="1"/>
    <col min="4625" max="4625" width="9.08984375" style="32"/>
    <col min="4626" max="4626" width="8.36328125" style="32" customWidth="1"/>
    <col min="4627" max="4627" width="11.90625" style="32" customWidth="1"/>
    <col min="4628" max="4628" width="11.6328125" style="32" customWidth="1"/>
    <col min="4629" max="4859" width="9.08984375" style="32"/>
    <col min="4860" max="4860" width="22.54296875" style="32" customWidth="1"/>
    <col min="4861" max="4861" width="20.36328125" style="32" customWidth="1"/>
    <col min="4862" max="4862" width="13.54296875" style="32" customWidth="1"/>
    <col min="4863" max="4863" width="13.6328125" style="32" customWidth="1"/>
    <col min="4864" max="4864" width="12.453125" style="32" customWidth="1"/>
    <col min="4865" max="4865" width="11.90625" style="32" customWidth="1"/>
    <col min="4866" max="4866" width="12.453125" style="32" customWidth="1"/>
    <col min="4867" max="4867" width="12.54296875" style="32" customWidth="1"/>
    <col min="4868" max="4868" width="12.36328125" style="32" customWidth="1"/>
    <col min="4869" max="4871" width="11.90625" style="32" customWidth="1"/>
    <col min="4872" max="4872" width="12.6328125" style="32" customWidth="1"/>
    <col min="4873" max="4873" width="12" style="32" customWidth="1"/>
    <col min="4874" max="4874" width="9.08984375" style="32"/>
    <col min="4875" max="4875" width="11.90625" style="32" customWidth="1"/>
    <col min="4876" max="4876" width="13.90625" style="32" customWidth="1"/>
    <col min="4877" max="4877" width="9.08984375" style="32"/>
    <col min="4878" max="4878" width="10.453125" style="32" bestFit="1" customWidth="1"/>
    <col min="4879" max="4879" width="9.08984375" style="32"/>
    <col min="4880" max="4880" width="9.453125" style="32" bestFit="1" customWidth="1"/>
    <col min="4881" max="4881" width="9.08984375" style="32"/>
    <col min="4882" max="4882" width="8.36328125" style="32" customWidth="1"/>
    <col min="4883" max="4883" width="11.90625" style="32" customWidth="1"/>
    <col min="4884" max="4884" width="11.6328125" style="32" customWidth="1"/>
    <col min="4885" max="5115" width="9.08984375" style="32"/>
    <col min="5116" max="5116" width="22.54296875" style="32" customWidth="1"/>
    <col min="5117" max="5117" width="20.36328125" style="32" customWidth="1"/>
    <col min="5118" max="5118" width="13.54296875" style="32" customWidth="1"/>
    <col min="5119" max="5119" width="13.6328125" style="32" customWidth="1"/>
    <col min="5120" max="5120" width="12.453125" style="32" customWidth="1"/>
    <col min="5121" max="5121" width="11.90625" style="32" customWidth="1"/>
    <col min="5122" max="5122" width="12.453125" style="32" customWidth="1"/>
    <col min="5123" max="5123" width="12.54296875" style="32" customWidth="1"/>
    <col min="5124" max="5124" width="12.36328125" style="32" customWidth="1"/>
    <col min="5125" max="5127" width="11.90625" style="32" customWidth="1"/>
    <col min="5128" max="5128" width="12.6328125" style="32" customWidth="1"/>
    <col min="5129" max="5129" width="12" style="32" customWidth="1"/>
    <col min="5130" max="5130" width="9.08984375" style="32"/>
    <col min="5131" max="5131" width="11.90625" style="32" customWidth="1"/>
    <col min="5132" max="5132" width="13.90625" style="32" customWidth="1"/>
    <col min="5133" max="5133" width="9.08984375" style="32"/>
    <col min="5134" max="5134" width="10.453125" style="32" bestFit="1" customWidth="1"/>
    <col min="5135" max="5135" width="9.08984375" style="32"/>
    <col min="5136" max="5136" width="9.453125" style="32" bestFit="1" customWidth="1"/>
    <col min="5137" max="5137" width="9.08984375" style="32"/>
    <col min="5138" max="5138" width="8.36328125" style="32" customWidth="1"/>
    <col min="5139" max="5139" width="11.90625" style="32" customWidth="1"/>
    <col min="5140" max="5140" width="11.6328125" style="32" customWidth="1"/>
    <col min="5141" max="5371" width="9.08984375" style="32"/>
    <col min="5372" max="5372" width="22.54296875" style="32" customWidth="1"/>
    <col min="5373" max="5373" width="20.36328125" style="32" customWidth="1"/>
    <col min="5374" max="5374" width="13.54296875" style="32" customWidth="1"/>
    <col min="5375" max="5375" width="13.6328125" style="32" customWidth="1"/>
    <col min="5376" max="5376" width="12.453125" style="32" customWidth="1"/>
    <col min="5377" max="5377" width="11.90625" style="32" customWidth="1"/>
    <col min="5378" max="5378" width="12.453125" style="32" customWidth="1"/>
    <col min="5379" max="5379" width="12.54296875" style="32" customWidth="1"/>
    <col min="5380" max="5380" width="12.36328125" style="32" customWidth="1"/>
    <col min="5381" max="5383" width="11.90625" style="32" customWidth="1"/>
    <col min="5384" max="5384" width="12.6328125" style="32" customWidth="1"/>
    <col min="5385" max="5385" width="12" style="32" customWidth="1"/>
    <col min="5386" max="5386" width="9.08984375" style="32"/>
    <col min="5387" max="5387" width="11.90625" style="32" customWidth="1"/>
    <col min="5388" max="5388" width="13.90625" style="32" customWidth="1"/>
    <col min="5389" max="5389" width="9.08984375" style="32"/>
    <col min="5390" max="5390" width="10.453125" style="32" bestFit="1" customWidth="1"/>
    <col min="5391" max="5391" width="9.08984375" style="32"/>
    <col min="5392" max="5392" width="9.453125" style="32" bestFit="1" customWidth="1"/>
    <col min="5393" max="5393" width="9.08984375" style="32"/>
    <col min="5394" max="5394" width="8.36328125" style="32" customWidth="1"/>
    <col min="5395" max="5395" width="11.90625" style="32" customWidth="1"/>
    <col min="5396" max="5396" width="11.6328125" style="32" customWidth="1"/>
    <col min="5397" max="5627" width="9.08984375" style="32"/>
    <col min="5628" max="5628" width="22.54296875" style="32" customWidth="1"/>
    <col min="5629" max="5629" width="20.36328125" style="32" customWidth="1"/>
    <col min="5630" max="5630" width="13.54296875" style="32" customWidth="1"/>
    <col min="5631" max="5631" width="13.6328125" style="32" customWidth="1"/>
    <col min="5632" max="5632" width="12.453125" style="32" customWidth="1"/>
    <col min="5633" max="5633" width="11.90625" style="32" customWidth="1"/>
    <col min="5634" max="5634" width="12.453125" style="32" customWidth="1"/>
    <col min="5635" max="5635" width="12.54296875" style="32" customWidth="1"/>
    <col min="5636" max="5636" width="12.36328125" style="32" customWidth="1"/>
    <col min="5637" max="5639" width="11.90625" style="32" customWidth="1"/>
    <col min="5640" max="5640" width="12.6328125" style="32" customWidth="1"/>
    <col min="5641" max="5641" width="12" style="32" customWidth="1"/>
    <col min="5642" max="5642" width="9.08984375" style="32"/>
    <col min="5643" max="5643" width="11.90625" style="32" customWidth="1"/>
    <col min="5644" max="5644" width="13.90625" style="32" customWidth="1"/>
    <col min="5645" max="5645" width="9.08984375" style="32"/>
    <col min="5646" max="5646" width="10.453125" style="32" bestFit="1" customWidth="1"/>
    <col min="5647" max="5647" width="9.08984375" style="32"/>
    <col min="5648" max="5648" width="9.453125" style="32" bestFit="1" customWidth="1"/>
    <col min="5649" max="5649" width="9.08984375" style="32"/>
    <col min="5650" max="5650" width="8.36328125" style="32" customWidth="1"/>
    <col min="5651" max="5651" width="11.90625" style="32" customWidth="1"/>
    <col min="5652" max="5652" width="11.6328125" style="32" customWidth="1"/>
    <col min="5653" max="5883" width="9.08984375" style="32"/>
    <col min="5884" max="5884" width="22.54296875" style="32" customWidth="1"/>
    <col min="5885" max="5885" width="20.36328125" style="32" customWidth="1"/>
    <col min="5886" max="5886" width="13.54296875" style="32" customWidth="1"/>
    <col min="5887" max="5887" width="13.6328125" style="32" customWidth="1"/>
    <col min="5888" max="5888" width="12.453125" style="32" customWidth="1"/>
    <col min="5889" max="5889" width="11.90625" style="32" customWidth="1"/>
    <col min="5890" max="5890" width="12.453125" style="32" customWidth="1"/>
    <col min="5891" max="5891" width="12.54296875" style="32" customWidth="1"/>
    <col min="5892" max="5892" width="12.36328125" style="32" customWidth="1"/>
    <col min="5893" max="5895" width="11.90625" style="32" customWidth="1"/>
    <col min="5896" max="5896" width="12.6328125" style="32" customWidth="1"/>
    <col min="5897" max="5897" width="12" style="32" customWidth="1"/>
    <col min="5898" max="5898" width="9.08984375" style="32"/>
    <col min="5899" max="5899" width="11.90625" style="32" customWidth="1"/>
    <col min="5900" max="5900" width="13.90625" style="32" customWidth="1"/>
    <col min="5901" max="5901" width="9.08984375" style="32"/>
    <col min="5902" max="5902" width="10.453125" style="32" bestFit="1" customWidth="1"/>
    <col min="5903" max="5903" width="9.08984375" style="32"/>
    <col min="5904" max="5904" width="9.453125" style="32" bestFit="1" customWidth="1"/>
    <col min="5905" max="5905" width="9.08984375" style="32"/>
    <col min="5906" max="5906" width="8.36328125" style="32" customWidth="1"/>
    <col min="5907" max="5907" width="11.90625" style="32" customWidth="1"/>
    <col min="5908" max="5908" width="11.6328125" style="32" customWidth="1"/>
    <col min="5909" max="6139" width="9.08984375" style="32"/>
    <col min="6140" max="6140" width="22.54296875" style="32" customWidth="1"/>
    <col min="6141" max="6141" width="20.36328125" style="32" customWidth="1"/>
    <col min="6142" max="6142" width="13.54296875" style="32" customWidth="1"/>
    <col min="6143" max="6143" width="13.6328125" style="32" customWidth="1"/>
    <col min="6144" max="6144" width="12.453125" style="32" customWidth="1"/>
    <col min="6145" max="6145" width="11.90625" style="32" customWidth="1"/>
    <col min="6146" max="6146" width="12.453125" style="32" customWidth="1"/>
    <col min="6147" max="6147" width="12.54296875" style="32" customWidth="1"/>
    <col min="6148" max="6148" width="12.36328125" style="32" customWidth="1"/>
    <col min="6149" max="6151" width="11.90625" style="32" customWidth="1"/>
    <col min="6152" max="6152" width="12.6328125" style="32" customWidth="1"/>
    <col min="6153" max="6153" width="12" style="32" customWidth="1"/>
    <col min="6154" max="6154" width="9.08984375" style="32"/>
    <col min="6155" max="6155" width="11.90625" style="32" customWidth="1"/>
    <col min="6156" max="6156" width="13.90625" style="32" customWidth="1"/>
    <col min="6157" max="6157" width="9.08984375" style="32"/>
    <col min="6158" max="6158" width="10.453125" style="32" bestFit="1" customWidth="1"/>
    <col min="6159" max="6159" width="9.08984375" style="32"/>
    <col min="6160" max="6160" width="9.453125" style="32" bestFit="1" customWidth="1"/>
    <col min="6161" max="6161" width="9.08984375" style="32"/>
    <col min="6162" max="6162" width="8.36328125" style="32" customWidth="1"/>
    <col min="6163" max="6163" width="11.90625" style="32" customWidth="1"/>
    <col min="6164" max="6164" width="11.6328125" style="32" customWidth="1"/>
    <col min="6165" max="6395" width="9.08984375" style="32"/>
    <col min="6396" max="6396" width="22.54296875" style="32" customWidth="1"/>
    <col min="6397" max="6397" width="20.36328125" style="32" customWidth="1"/>
    <col min="6398" max="6398" width="13.54296875" style="32" customWidth="1"/>
    <col min="6399" max="6399" width="13.6328125" style="32" customWidth="1"/>
    <col min="6400" max="6400" width="12.453125" style="32" customWidth="1"/>
    <col min="6401" max="6401" width="11.90625" style="32" customWidth="1"/>
    <col min="6402" max="6402" width="12.453125" style="32" customWidth="1"/>
    <col min="6403" max="6403" width="12.54296875" style="32" customWidth="1"/>
    <col min="6404" max="6404" width="12.36328125" style="32" customWidth="1"/>
    <col min="6405" max="6407" width="11.90625" style="32" customWidth="1"/>
    <col min="6408" max="6408" width="12.6328125" style="32" customWidth="1"/>
    <col min="6409" max="6409" width="12" style="32" customWidth="1"/>
    <col min="6410" max="6410" width="9.08984375" style="32"/>
    <col min="6411" max="6411" width="11.90625" style="32" customWidth="1"/>
    <col min="6412" max="6412" width="13.90625" style="32" customWidth="1"/>
    <col min="6413" max="6413" width="9.08984375" style="32"/>
    <col min="6414" max="6414" width="10.453125" style="32" bestFit="1" customWidth="1"/>
    <col min="6415" max="6415" width="9.08984375" style="32"/>
    <col min="6416" max="6416" width="9.453125" style="32" bestFit="1" customWidth="1"/>
    <col min="6417" max="6417" width="9.08984375" style="32"/>
    <col min="6418" max="6418" width="8.36328125" style="32" customWidth="1"/>
    <col min="6419" max="6419" width="11.90625" style="32" customWidth="1"/>
    <col min="6420" max="6420" width="11.6328125" style="32" customWidth="1"/>
    <col min="6421" max="6651" width="9.08984375" style="32"/>
    <col min="6652" max="6652" width="22.54296875" style="32" customWidth="1"/>
    <col min="6653" max="6653" width="20.36328125" style="32" customWidth="1"/>
    <col min="6654" max="6654" width="13.54296875" style="32" customWidth="1"/>
    <col min="6655" max="6655" width="13.6328125" style="32" customWidth="1"/>
    <col min="6656" max="6656" width="12.453125" style="32" customWidth="1"/>
    <col min="6657" max="6657" width="11.90625" style="32" customWidth="1"/>
    <col min="6658" max="6658" width="12.453125" style="32" customWidth="1"/>
    <col min="6659" max="6659" width="12.54296875" style="32" customWidth="1"/>
    <col min="6660" max="6660" width="12.36328125" style="32" customWidth="1"/>
    <col min="6661" max="6663" width="11.90625" style="32" customWidth="1"/>
    <col min="6664" max="6664" width="12.6328125" style="32" customWidth="1"/>
    <col min="6665" max="6665" width="12" style="32" customWidth="1"/>
    <col min="6666" max="6666" width="9.08984375" style="32"/>
    <col min="6667" max="6667" width="11.90625" style="32" customWidth="1"/>
    <col min="6668" max="6668" width="13.90625" style="32" customWidth="1"/>
    <col min="6669" max="6669" width="9.08984375" style="32"/>
    <col min="6670" max="6670" width="10.453125" style="32" bestFit="1" customWidth="1"/>
    <col min="6671" max="6671" width="9.08984375" style="32"/>
    <col min="6672" max="6672" width="9.453125" style="32" bestFit="1" customWidth="1"/>
    <col min="6673" max="6673" width="9.08984375" style="32"/>
    <col min="6674" max="6674" width="8.36328125" style="32" customWidth="1"/>
    <col min="6675" max="6675" width="11.90625" style="32" customWidth="1"/>
    <col min="6676" max="6676" width="11.6328125" style="32" customWidth="1"/>
    <col min="6677" max="6907" width="9.08984375" style="32"/>
    <col min="6908" max="6908" width="22.54296875" style="32" customWidth="1"/>
    <col min="6909" max="6909" width="20.36328125" style="32" customWidth="1"/>
    <col min="6910" max="6910" width="13.54296875" style="32" customWidth="1"/>
    <col min="6911" max="6911" width="13.6328125" style="32" customWidth="1"/>
    <col min="6912" max="6912" width="12.453125" style="32" customWidth="1"/>
    <col min="6913" max="6913" width="11.90625" style="32" customWidth="1"/>
    <col min="6914" max="6914" width="12.453125" style="32" customWidth="1"/>
    <col min="6915" max="6915" width="12.54296875" style="32" customWidth="1"/>
    <col min="6916" max="6916" width="12.36328125" style="32" customWidth="1"/>
    <col min="6917" max="6919" width="11.90625" style="32" customWidth="1"/>
    <col min="6920" max="6920" width="12.6328125" style="32" customWidth="1"/>
    <col min="6921" max="6921" width="12" style="32" customWidth="1"/>
    <col min="6922" max="6922" width="9.08984375" style="32"/>
    <col min="6923" max="6923" width="11.90625" style="32" customWidth="1"/>
    <col min="6924" max="6924" width="13.90625" style="32" customWidth="1"/>
    <col min="6925" max="6925" width="9.08984375" style="32"/>
    <col min="6926" max="6926" width="10.453125" style="32" bestFit="1" customWidth="1"/>
    <col min="6927" max="6927" width="9.08984375" style="32"/>
    <col min="6928" max="6928" width="9.453125" style="32" bestFit="1" customWidth="1"/>
    <col min="6929" max="6929" width="9.08984375" style="32"/>
    <col min="6930" max="6930" width="8.36328125" style="32" customWidth="1"/>
    <col min="6931" max="6931" width="11.90625" style="32" customWidth="1"/>
    <col min="6932" max="6932" width="11.6328125" style="32" customWidth="1"/>
    <col min="6933" max="7163" width="9.08984375" style="32"/>
    <col min="7164" max="7164" width="22.54296875" style="32" customWidth="1"/>
    <col min="7165" max="7165" width="20.36328125" style="32" customWidth="1"/>
    <col min="7166" max="7166" width="13.54296875" style="32" customWidth="1"/>
    <col min="7167" max="7167" width="13.6328125" style="32" customWidth="1"/>
    <col min="7168" max="7168" width="12.453125" style="32" customWidth="1"/>
    <col min="7169" max="7169" width="11.90625" style="32" customWidth="1"/>
    <col min="7170" max="7170" width="12.453125" style="32" customWidth="1"/>
    <col min="7171" max="7171" width="12.54296875" style="32" customWidth="1"/>
    <col min="7172" max="7172" width="12.36328125" style="32" customWidth="1"/>
    <col min="7173" max="7175" width="11.90625" style="32" customWidth="1"/>
    <col min="7176" max="7176" width="12.6328125" style="32" customWidth="1"/>
    <col min="7177" max="7177" width="12" style="32" customWidth="1"/>
    <col min="7178" max="7178" width="9.08984375" style="32"/>
    <col min="7179" max="7179" width="11.90625" style="32" customWidth="1"/>
    <col min="7180" max="7180" width="13.90625" style="32" customWidth="1"/>
    <col min="7181" max="7181" width="9.08984375" style="32"/>
    <col min="7182" max="7182" width="10.453125" style="32" bestFit="1" customWidth="1"/>
    <col min="7183" max="7183" width="9.08984375" style="32"/>
    <col min="7184" max="7184" width="9.453125" style="32" bestFit="1" customWidth="1"/>
    <col min="7185" max="7185" width="9.08984375" style="32"/>
    <col min="7186" max="7186" width="8.36328125" style="32" customWidth="1"/>
    <col min="7187" max="7187" width="11.90625" style="32" customWidth="1"/>
    <col min="7188" max="7188" width="11.6328125" style="32" customWidth="1"/>
    <col min="7189" max="7419" width="9.08984375" style="32"/>
    <col min="7420" max="7420" width="22.54296875" style="32" customWidth="1"/>
    <col min="7421" max="7421" width="20.36328125" style="32" customWidth="1"/>
    <col min="7422" max="7422" width="13.54296875" style="32" customWidth="1"/>
    <col min="7423" max="7423" width="13.6328125" style="32" customWidth="1"/>
    <col min="7424" max="7424" width="12.453125" style="32" customWidth="1"/>
    <col min="7425" max="7425" width="11.90625" style="32" customWidth="1"/>
    <col min="7426" max="7426" width="12.453125" style="32" customWidth="1"/>
    <col min="7427" max="7427" width="12.54296875" style="32" customWidth="1"/>
    <col min="7428" max="7428" width="12.36328125" style="32" customWidth="1"/>
    <col min="7429" max="7431" width="11.90625" style="32" customWidth="1"/>
    <col min="7432" max="7432" width="12.6328125" style="32" customWidth="1"/>
    <col min="7433" max="7433" width="12" style="32" customWidth="1"/>
    <col min="7434" max="7434" width="9.08984375" style="32"/>
    <col min="7435" max="7435" width="11.90625" style="32" customWidth="1"/>
    <col min="7436" max="7436" width="13.90625" style="32" customWidth="1"/>
    <col min="7437" max="7437" width="9.08984375" style="32"/>
    <col min="7438" max="7438" width="10.453125" style="32" bestFit="1" customWidth="1"/>
    <col min="7439" max="7439" width="9.08984375" style="32"/>
    <col min="7440" max="7440" width="9.453125" style="32" bestFit="1" customWidth="1"/>
    <col min="7441" max="7441" width="9.08984375" style="32"/>
    <col min="7442" max="7442" width="8.36328125" style="32" customWidth="1"/>
    <col min="7443" max="7443" width="11.90625" style="32" customWidth="1"/>
    <col min="7444" max="7444" width="11.6328125" style="32" customWidth="1"/>
    <col min="7445" max="7675" width="9.08984375" style="32"/>
    <col min="7676" max="7676" width="22.54296875" style="32" customWidth="1"/>
    <col min="7677" max="7677" width="20.36328125" style="32" customWidth="1"/>
    <col min="7678" max="7678" width="13.54296875" style="32" customWidth="1"/>
    <col min="7679" max="7679" width="13.6328125" style="32" customWidth="1"/>
    <col min="7680" max="7680" width="12.453125" style="32" customWidth="1"/>
    <col min="7681" max="7681" width="11.90625" style="32" customWidth="1"/>
    <col min="7682" max="7682" width="12.453125" style="32" customWidth="1"/>
    <col min="7683" max="7683" width="12.54296875" style="32" customWidth="1"/>
    <col min="7684" max="7684" width="12.36328125" style="32" customWidth="1"/>
    <col min="7685" max="7687" width="11.90625" style="32" customWidth="1"/>
    <col min="7688" max="7688" width="12.6328125" style="32" customWidth="1"/>
    <col min="7689" max="7689" width="12" style="32" customWidth="1"/>
    <col min="7690" max="7690" width="9.08984375" style="32"/>
    <col min="7691" max="7691" width="11.90625" style="32" customWidth="1"/>
    <col min="7692" max="7692" width="13.90625" style="32" customWidth="1"/>
    <col min="7693" max="7693" width="9.08984375" style="32"/>
    <col min="7694" max="7694" width="10.453125" style="32" bestFit="1" customWidth="1"/>
    <col min="7695" max="7695" width="9.08984375" style="32"/>
    <col min="7696" max="7696" width="9.453125" style="32" bestFit="1" customWidth="1"/>
    <col min="7697" max="7697" width="9.08984375" style="32"/>
    <col min="7698" max="7698" width="8.36328125" style="32" customWidth="1"/>
    <col min="7699" max="7699" width="11.90625" style="32" customWidth="1"/>
    <col min="7700" max="7700" width="11.6328125" style="32" customWidth="1"/>
    <col min="7701" max="7931" width="9.08984375" style="32"/>
    <col min="7932" max="7932" width="22.54296875" style="32" customWidth="1"/>
    <col min="7933" max="7933" width="20.36328125" style="32" customWidth="1"/>
    <col min="7934" max="7934" width="13.54296875" style="32" customWidth="1"/>
    <col min="7935" max="7935" width="13.6328125" style="32" customWidth="1"/>
    <col min="7936" max="7936" width="12.453125" style="32" customWidth="1"/>
    <col min="7937" max="7937" width="11.90625" style="32" customWidth="1"/>
    <col min="7938" max="7938" width="12.453125" style="32" customWidth="1"/>
    <col min="7939" max="7939" width="12.54296875" style="32" customWidth="1"/>
    <col min="7940" max="7940" width="12.36328125" style="32" customWidth="1"/>
    <col min="7941" max="7943" width="11.90625" style="32" customWidth="1"/>
    <col min="7944" max="7944" width="12.6328125" style="32" customWidth="1"/>
    <col min="7945" max="7945" width="12" style="32" customWidth="1"/>
    <col min="7946" max="7946" width="9.08984375" style="32"/>
    <col min="7947" max="7947" width="11.90625" style="32" customWidth="1"/>
    <col min="7948" max="7948" width="13.90625" style="32" customWidth="1"/>
    <col min="7949" max="7949" width="9.08984375" style="32"/>
    <col min="7950" max="7950" width="10.453125" style="32" bestFit="1" customWidth="1"/>
    <col min="7951" max="7951" width="9.08984375" style="32"/>
    <col min="7952" max="7952" width="9.453125" style="32" bestFit="1" customWidth="1"/>
    <col min="7953" max="7953" width="9.08984375" style="32"/>
    <col min="7954" max="7954" width="8.36328125" style="32" customWidth="1"/>
    <col min="7955" max="7955" width="11.90625" style="32" customWidth="1"/>
    <col min="7956" max="7956" width="11.6328125" style="32" customWidth="1"/>
    <col min="7957" max="8187" width="9.08984375" style="32"/>
    <col min="8188" max="8188" width="22.54296875" style="32" customWidth="1"/>
    <col min="8189" max="8189" width="20.36328125" style="32" customWidth="1"/>
    <col min="8190" max="8190" width="13.54296875" style="32" customWidth="1"/>
    <col min="8191" max="8191" width="13.6328125" style="32" customWidth="1"/>
    <col min="8192" max="8192" width="12.453125" style="32" customWidth="1"/>
    <col min="8193" max="8193" width="11.90625" style="32" customWidth="1"/>
    <col min="8194" max="8194" width="12.453125" style="32" customWidth="1"/>
    <col min="8195" max="8195" width="12.54296875" style="32" customWidth="1"/>
    <col min="8196" max="8196" width="12.36328125" style="32" customWidth="1"/>
    <col min="8197" max="8199" width="11.90625" style="32" customWidth="1"/>
    <col min="8200" max="8200" width="12.6328125" style="32" customWidth="1"/>
    <col min="8201" max="8201" width="12" style="32" customWidth="1"/>
    <col min="8202" max="8202" width="9.08984375" style="32"/>
    <col min="8203" max="8203" width="11.90625" style="32" customWidth="1"/>
    <col min="8204" max="8204" width="13.90625" style="32" customWidth="1"/>
    <col min="8205" max="8205" width="9.08984375" style="32"/>
    <col min="8206" max="8206" width="10.453125" style="32" bestFit="1" customWidth="1"/>
    <col min="8207" max="8207" width="9.08984375" style="32"/>
    <col min="8208" max="8208" width="9.453125" style="32" bestFit="1" customWidth="1"/>
    <col min="8209" max="8209" width="9.08984375" style="32"/>
    <col min="8210" max="8210" width="8.36328125" style="32" customWidth="1"/>
    <col min="8211" max="8211" width="11.90625" style="32" customWidth="1"/>
    <col min="8212" max="8212" width="11.6328125" style="32" customWidth="1"/>
    <col min="8213" max="8443" width="9.08984375" style="32"/>
    <col min="8444" max="8444" width="22.54296875" style="32" customWidth="1"/>
    <col min="8445" max="8445" width="20.36328125" style="32" customWidth="1"/>
    <col min="8446" max="8446" width="13.54296875" style="32" customWidth="1"/>
    <col min="8447" max="8447" width="13.6328125" style="32" customWidth="1"/>
    <col min="8448" max="8448" width="12.453125" style="32" customWidth="1"/>
    <col min="8449" max="8449" width="11.90625" style="32" customWidth="1"/>
    <col min="8450" max="8450" width="12.453125" style="32" customWidth="1"/>
    <col min="8451" max="8451" width="12.54296875" style="32" customWidth="1"/>
    <col min="8452" max="8452" width="12.36328125" style="32" customWidth="1"/>
    <col min="8453" max="8455" width="11.90625" style="32" customWidth="1"/>
    <col min="8456" max="8456" width="12.6328125" style="32" customWidth="1"/>
    <col min="8457" max="8457" width="12" style="32" customWidth="1"/>
    <col min="8458" max="8458" width="9.08984375" style="32"/>
    <col min="8459" max="8459" width="11.90625" style="32" customWidth="1"/>
    <col min="8460" max="8460" width="13.90625" style="32" customWidth="1"/>
    <col min="8461" max="8461" width="9.08984375" style="32"/>
    <col min="8462" max="8462" width="10.453125" style="32" bestFit="1" customWidth="1"/>
    <col min="8463" max="8463" width="9.08984375" style="32"/>
    <col min="8464" max="8464" width="9.453125" style="32" bestFit="1" customWidth="1"/>
    <col min="8465" max="8465" width="9.08984375" style="32"/>
    <col min="8466" max="8466" width="8.36328125" style="32" customWidth="1"/>
    <col min="8467" max="8467" width="11.90625" style="32" customWidth="1"/>
    <col min="8468" max="8468" width="11.6328125" style="32" customWidth="1"/>
    <col min="8469" max="8699" width="9.08984375" style="32"/>
    <col min="8700" max="8700" width="22.54296875" style="32" customWidth="1"/>
    <col min="8701" max="8701" width="20.36328125" style="32" customWidth="1"/>
    <col min="8702" max="8702" width="13.54296875" style="32" customWidth="1"/>
    <col min="8703" max="8703" width="13.6328125" style="32" customWidth="1"/>
    <col min="8704" max="8704" width="12.453125" style="32" customWidth="1"/>
    <col min="8705" max="8705" width="11.90625" style="32" customWidth="1"/>
    <col min="8706" max="8706" width="12.453125" style="32" customWidth="1"/>
    <col min="8707" max="8707" width="12.54296875" style="32" customWidth="1"/>
    <col min="8708" max="8708" width="12.36328125" style="32" customWidth="1"/>
    <col min="8709" max="8711" width="11.90625" style="32" customWidth="1"/>
    <col min="8712" max="8712" width="12.6328125" style="32" customWidth="1"/>
    <col min="8713" max="8713" width="12" style="32" customWidth="1"/>
    <col min="8714" max="8714" width="9.08984375" style="32"/>
    <col min="8715" max="8715" width="11.90625" style="32" customWidth="1"/>
    <col min="8716" max="8716" width="13.90625" style="32" customWidth="1"/>
    <col min="8717" max="8717" width="9.08984375" style="32"/>
    <col min="8718" max="8718" width="10.453125" style="32" bestFit="1" customWidth="1"/>
    <col min="8719" max="8719" width="9.08984375" style="32"/>
    <col min="8720" max="8720" width="9.453125" style="32" bestFit="1" customWidth="1"/>
    <col min="8721" max="8721" width="9.08984375" style="32"/>
    <col min="8722" max="8722" width="8.36328125" style="32" customWidth="1"/>
    <col min="8723" max="8723" width="11.90625" style="32" customWidth="1"/>
    <col min="8724" max="8724" width="11.6328125" style="32" customWidth="1"/>
    <col min="8725" max="8955" width="9.08984375" style="32"/>
    <col min="8956" max="8956" width="22.54296875" style="32" customWidth="1"/>
    <col min="8957" max="8957" width="20.36328125" style="32" customWidth="1"/>
    <col min="8958" max="8958" width="13.54296875" style="32" customWidth="1"/>
    <col min="8959" max="8959" width="13.6328125" style="32" customWidth="1"/>
    <col min="8960" max="8960" width="12.453125" style="32" customWidth="1"/>
    <col min="8961" max="8961" width="11.90625" style="32" customWidth="1"/>
    <col min="8962" max="8962" width="12.453125" style="32" customWidth="1"/>
    <col min="8963" max="8963" width="12.54296875" style="32" customWidth="1"/>
    <col min="8964" max="8964" width="12.36328125" style="32" customWidth="1"/>
    <col min="8965" max="8967" width="11.90625" style="32" customWidth="1"/>
    <col min="8968" max="8968" width="12.6328125" style="32" customWidth="1"/>
    <col min="8969" max="8969" width="12" style="32" customWidth="1"/>
    <col min="8970" max="8970" width="9.08984375" style="32"/>
    <col min="8971" max="8971" width="11.90625" style="32" customWidth="1"/>
    <col min="8972" max="8972" width="13.90625" style="32" customWidth="1"/>
    <col min="8973" max="8973" width="9.08984375" style="32"/>
    <col min="8974" max="8974" width="10.453125" style="32" bestFit="1" customWidth="1"/>
    <col min="8975" max="8975" width="9.08984375" style="32"/>
    <col min="8976" max="8976" width="9.453125" style="32" bestFit="1" customWidth="1"/>
    <col min="8977" max="8977" width="9.08984375" style="32"/>
    <col min="8978" max="8978" width="8.36328125" style="32" customWidth="1"/>
    <col min="8979" max="8979" width="11.90625" style="32" customWidth="1"/>
    <col min="8980" max="8980" width="11.6328125" style="32" customWidth="1"/>
    <col min="8981" max="9211" width="9.08984375" style="32"/>
    <col min="9212" max="9212" width="22.54296875" style="32" customWidth="1"/>
    <col min="9213" max="9213" width="20.36328125" style="32" customWidth="1"/>
    <col min="9214" max="9214" width="13.54296875" style="32" customWidth="1"/>
    <col min="9215" max="9215" width="13.6328125" style="32" customWidth="1"/>
    <col min="9216" max="9216" width="12.453125" style="32" customWidth="1"/>
    <col min="9217" max="9217" width="11.90625" style="32" customWidth="1"/>
    <col min="9218" max="9218" width="12.453125" style="32" customWidth="1"/>
    <col min="9219" max="9219" width="12.54296875" style="32" customWidth="1"/>
    <col min="9220" max="9220" width="12.36328125" style="32" customWidth="1"/>
    <col min="9221" max="9223" width="11.90625" style="32" customWidth="1"/>
    <col min="9224" max="9224" width="12.6328125" style="32" customWidth="1"/>
    <col min="9225" max="9225" width="12" style="32" customWidth="1"/>
    <col min="9226" max="9226" width="9.08984375" style="32"/>
    <col min="9227" max="9227" width="11.90625" style="32" customWidth="1"/>
    <col min="9228" max="9228" width="13.90625" style="32" customWidth="1"/>
    <col min="9229" max="9229" width="9.08984375" style="32"/>
    <col min="9230" max="9230" width="10.453125" style="32" bestFit="1" customWidth="1"/>
    <col min="9231" max="9231" width="9.08984375" style="32"/>
    <col min="9232" max="9232" width="9.453125" style="32" bestFit="1" customWidth="1"/>
    <col min="9233" max="9233" width="9.08984375" style="32"/>
    <col min="9234" max="9234" width="8.36328125" style="32" customWidth="1"/>
    <col min="9235" max="9235" width="11.90625" style="32" customWidth="1"/>
    <col min="9236" max="9236" width="11.6328125" style="32" customWidth="1"/>
    <col min="9237" max="9467" width="9.08984375" style="32"/>
    <col min="9468" max="9468" width="22.54296875" style="32" customWidth="1"/>
    <col min="9469" max="9469" width="20.36328125" style="32" customWidth="1"/>
    <col min="9470" max="9470" width="13.54296875" style="32" customWidth="1"/>
    <col min="9471" max="9471" width="13.6328125" style="32" customWidth="1"/>
    <col min="9472" max="9472" width="12.453125" style="32" customWidth="1"/>
    <col min="9473" max="9473" width="11.90625" style="32" customWidth="1"/>
    <col min="9474" max="9474" width="12.453125" style="32" customWidth="1"/>
    <col min="9475" max="9475" width="12.54296875" style="32" customWidth="1"/>
    <col min="9476" max="9476" width="12.36328125" style="32" customWidth="1"/>
    <col min="9477" max="9479" width="11.90625" style="32" customWidth="1"/>
    <col min="9480" max="9480" width="12.6328125" style="32" customWidth="1"/>
    <col min="9481" max="9481" width="12" style="32" customWidth="1"/>
    <col min="9482" max="9482" width="9.08984375" style="32"/>
    <col min="9483" max="9483" width="11.90625" style="32" customWidth="1"/>
    <col min="9484" max="9484" width="13.90625" style="32" customWidth="1"/>
    <col min="9485" max="9485" width="9.08984375" style="32"/>
    <col min="9486" max="9486" width="10.453125" style="32" bestFit="1" customWidth="1"/>
    <col min="9487" max="9487" width="9.08984375" style="32"/>
    <col min="9488" max="9488" width="9.453125" style="32" bestFit="1" customWidth="1"/>
    <col min="9489" max="9489" width="9.08984375" style="32"/>
    <col min="9490" max="9490" width="8.36328125" style="32" customWidth="1"/>
    <col min="9491" max="9491" width="11.90625" style="32" customWidth="1"/>
    <col min="9492" max="9492" width="11.6328125" style="32" customWidth="1"/>
    <col min="9493" max="9723" width="9.08984375" style="32"/>
    <col min="9724" max="9724" width="22.54296875" style="32" customWidth="1"/>
    <col min="9725" max="9725" width="20.36328125" style="32" customWidth="1"/>
    <col min="9726" max="9726" width="13.54296875" style="32" customWidth="1"/>
    <col min="9727" max="9727" width="13.6328125" style="32" customWidth="1"/>
    <col min="9728" max="9728" width="12.453125" style="32" customWidth="1"/>
    <col min="9729" max="9729" width="11.90625" style="32" customWidth="1"/>
    <col min="9730" max="9730" width="12.453125" style="32" customWidth="1"/>
    <col min="9731" max="9731" width="12.54296875" style="32" customWidth="1"/>
    <col min="9732" max="9732" width="12.36328125" style="32" customWidth="1"/>
    <col min="9733" max="9735" width="11.90625" style="32" customWidth="1"/>
    <col min="9736" max="9736" width="12.6328125" style="32" customWidth="1"/>
    <col min="9737" max="9737" width="12" style="32" customWidth="1"/>
    <col min="9738" max="9738" width="9.08984375" style="32"/>
    <col min="9739" max="9739" width="11.90625" style="32" customWidth="1"/>
    <col min="9740" max="9740" width="13.90625" style="32" customWidth="1"/>
    <col min="9741" max="9741" width="9.08984375" style="32"/>
    <col min="9742" max="9742" width="10.453125" style="32" bestFit="1" customWidth="1"/>
    <col min="9743" max="9743" width="9.08984375" style="32"/>
    <col min="9744" max="9744" width="9.453125" style="32" bestFit="1" customWidth="1"/>
    <col min="9745" max="9745" width="9.08984375" style="32"/>
    <col min="9746" max="9746" width="8.36328125" style="32" customWidth="1"/>
    <col min="9747" max="9747" width="11.90625" style="32" customWidth="1"/>
    <col min="9748" max="9748" width="11.6328125" style="32" customWidth="1"/>
    <col min="9749" max="9979" width="9.08984375" style="32"/>
    <col min="9980" max="9980" width="22.54296875" style="32" customWidth="1"/>
    <col min="9981" max="9981" width="20.36328125" style="32" customWidth="1"/>
    <col min="9982" max="9982" width="13.54296875" style="32" customWidth="1"/>
    <col min="9983" max="9983" width="13.6328125" style="32" customWidth="1"/>
    <col min="9984" max="9984" width="12.453125" style="32" customWidth="1"/>
    <col min="9985" max="9985" width="11.90625" style="32" customWidth="1"/>
    <col min="9986" max="9986" width="12.453125" style="32" customWidth="1"/>
    <col min="9987" max="9987" width="12.54296875" style="32" customWidth="1"/>
    <col min="9988" max="9988" width="12.36328125" style="32" customWidth="1"/>
    <col min="9989" max="9991" width="11.90625" style="32" customWidth="1"/>
    <col min="9992" max="9992" width="12.6328125" style="32" customWidth="1"/>
    <col min="9993" max="9993" width="12" style="32" customWidth="1"/>
    <col min="9994" max="9994" width="9.08984375" style="32"/>
    <col min="9995" max="9995" width="11.90625" style="32" customWidth="1"/>
    <col min="9996" max="9996" width="13.90625" style="32" customWidth="1"/>
    <col min="9997" max="9997" width="9.08984375" style="32"/>
    <col min="9998" max="9998" width="10.453125" style="32" bestFit="1" customWidth="1"/>
    <col min="9999" max="9999" width="9.08984375" style="32"/>
    <col min="10000" max="10000" width="9.453125" style="32" bestFit="1" customWidth="1"/>
    <col min="10001" max="10001" width="9.08984375" style="32"/>
    <col min="10002" max="10002" width="8.36328125" style="32" customWidth="1"/>
    <col min="10003" max="10003" width="11.90625" style="32" customWidth="1"/>
    <col min="10004" max="10004" width="11.6328125" style="32" customWidth="1"/>
    <col min="10005" max="10235" width="9.08984375" style="32"/>
    <col min="10236" max="10236" width="22.54296875" style="32" customWidth="1"/>
    <col min="10237" max="10237" width="20.36328125" style="32" customWidth="1"/>
    <col min="10238" max="10238" width="13.54296875" style="32" customWidth="1"/>
    <col min="10239" max="10239" width="13.6328125" style="32" customWidth="1"/>
    <col min="10240" max="10240" width="12.453125" style="32" customWidth="1"/>
    <col min="10241" max="10241" width="11.90625" style="32" customWidth="1"/>
    <col min="10242" max="10242" width="12.453125" style="32" customWidth="1"/>
    <col min="10243" max="10243" width="12.54296875" style="32" customWidth="1"/>
    <col min="10244" max="10244" width="12.36328125" style="32" customWidth="1"/>
    <col min="10245" max="10247" width="11.90625" style="32" customWidth="1"/>
    <col min="10248" max="10248" width="12.6328125" style="32" customWidth="1"/>
    <col min="10249" max="10249" width="12" style="32" customWidth="1"/>
    <col min="10250" max="10250" width="9.08984375" style="32"/>
    <col min="10251" max="10251" width="11.90625" style="32" customWidth="1"/>
    <col min="10252" max="10252" width="13.90625" style="32" customWidth="1"/>
    <col min="10253" max="10253" width="9.08984375" style="32"/>
    <col min="10254" max="10254" width="10.453125" style="32" bestFit="1" customWidth="1"/>
    <col min="10255" max="10255" width="9.08984375" style="32"/>
    <col min="10256" max="10256" width="9.453125" style="32" bestFit="1" customWidth="1"/>
    <col min="10257" max="10257" width="9.08984375" style="32"/>
    <col min="10258" max="10258" width="8.36328125" style="32" customWidth="1"/>
    <col min="10259" max="10259" width="11.90625" style="32" customWidth="1"/>
    <col min="10260" max="10260" width="11.6328125" style="32" customWidth="1"/>
    <col min="10261" max="10491" width="9.08984375" style="32"/>
    <col min="10492" max="10492" width="22.54296875" style="32" customWidth="1"/>
    <col min="10493" max="10493" width="20.36328125" style="32" customWidth="1"/>
    <col min="10494" max="10494" width="13.54296875" style="32" customWidth="1"/>
    <col min="10495" max="10495" width="13.6328125" style="32" customWidth="1"/>
    <col min="10496" max="10496" width="12.453125" style="32" customWidth="1"/>
    <col min="10497" max="10497" width="11.90625" style="32" customWidth="1"/>
    <col min="10498" max="10498" width="12.453125" style="32" customWidth="1"/>
    <col min="10499" max="10499" width="12.54296875" style="32" customWidth="1"/>
    <col min="10500" max="10500" width="12.36328125" style="32" customWidth="1"/>
    <col min="10501" max="10503" width="11.90625" style="32" customWidth="1"/>
    <col min="10504" max="10504" width="12.6328125" style="32" customWidth="1"/>
    <col min="10505" max="10505" width="12" style="32" customWidth="1"/>
    <col min="10506" max="10506" width="9.08984375" style="32"/>
    <col min="10507" max="10507" width="11.90625" style="32" customWidth="1"/>
    <col min="10508" max="10508" width="13.90625" style="32" customWidth="1"/>
    <col min="10509" max="10509" width="9.08984375" style="32"/>
    <col min="10510" max="10510" width="10.453125" style="32" bestFit="1" customWidth="1"/>
    <col min="10511" max="10511" width="9.08984375" style="32"/>
    <col min="10512" max="10512" width="9.453125" style="32" bestFit="1" customWidth="1"/>
    <col min="10513" max="10513" width="9.08984375" style="32"/>
    <col min="10514" max="10514" width="8.36328125" style="32" customWidth="1"/>
    <col min="10515" max="10515" width="11.90625" style="32" customWidth="1"/>
    <col min="10516" max="10516" width="11.6328125" style="32" customWidth="1"/>
    <col min="10517" max="10747" width="9.08984375" style="32"/>
    <col min="10748" max="10748" width="22.54296875" style="32" customWidth="1"/>
    <col min="10749" max="10749" width="20.36328125" style="32" customWidth="1"/>
    <col min="10750" max="10750" width="13.54296875" style="32" customWidth="1"/>
    <col min="10751" max="10751" width="13.6328125" style="32" customWidth="1"/>
    <col min="10752" max="10752" width="12.453125" style="32" customWidth="1"/>
    <col min="10753" max="10753" width="11.90625" style="32" customWidth="1"/>
    <col min="10754" max="10754" width="12.453125" style="32" customWidth="1"/>
    <col min="10755" max="10755" width="12.54296875" style="32" customWidth="1"/>
    <col min="10756" max="10756" width="12.36328125" style="32" customWidth="1"/>
    <col min="10757" max="10759" width="11.90625" style="32" customWidth="1"/>
    <col min="10760" max="10760" width="12.6328125" style="32" customWidth="1"/>
    <col min="10761" max="10761" width="12" style="32" customWidth="1"/>
    <col min="10762" max="10762" width="9.08984375" style="32"/>
    <col min="10763" max="10763" width="11.90625" style="32" customWidth="1"/>
    <col min="10764" max="10764" width="13.90625" style="32" customWidth="1"/>
    <col min="10765" max="10765" width="9.08984375" style="32"/>
    <col min="10766" max="10766" width="10.453125" style="32" bestFit="1" customWidth="1"/>
    <col min="10767" max="10767" width="9.08984375" style="32"/>
    <col min="10768" max="10768" width="9.453125" style="32" bestFit="1" customWidth="1"/>
    <col min="10769" max="10769" width="9.08984375" style="32"/>
    <col min="10770" max="10770" width="8.36328125" style="32" customWidth="1"/>
    <col min="10771" max="10771" width="11.90625" style="32" customWidth="1"/>
    <col min="10772" max="10772" width="11.6328125" style="32" customWidth="1"/>
    <col min="10773" max="11003" width="9.08984375" style="32"/>
    <col min="11004" max="11004" width="22.54296875" style="32" customWidth="1"/>
    <col min="11005" max="11005" width="20.36328125" style="32" customWidth="1"/>
    <col min="11006" max="11006" width="13.54296875" style="32" customWidth="1"/>
    <col min="11007" max="11007" width="13.6328125" style="32" customWidth="1"/>
    <col min="11008" max="11008" width="12.453125" style="32" customWidth="1"/>
    <col min="11009" max="11009" width="11.90625" style="32" customWidth="1"/>
    <col min="11010" max="11010" width="12.453125" style="32" customWidth="1"/>
    <col min="11011" max="11011" width="12.54296875" style="32" customWidth="1"/>
    <col min="11012" max="11012" width="12.36328125" style="32" customWidth="1"/>
    <col min="11013" max="11015" width="11.90625" style="32" customWidth="1"/>
    <col min="11016" max="11016" width="12.6328125" style="32" customWidth="1"/>
    <col min="11017" max="11017" width="12" style="32" customWidth="1"/>
    <col min="11018" max="11018" width="9.08984375" style="32"/>
    <col min="11019" max="11019" width="11.90625" style="32" customWidth="1"/>
    <col min="11020" max="11020" width="13.90625" style="32" customWidth="1"/>
    <col min="11021" max="11021" width="9.08984375" style="32"/>
    <col min="11022" max="11022" width="10.453125" style="32" bestFit="1" customWidth="1"/>
    <col min="11023" max="11023" width="9.08984375" style="32"/>
    <col min="11024" max="11024" width="9.453125" style="32" bestFit="1" customWidth="1"/>
    <col min="11025" max="11025" width="9.08984375" style="32"/>
    <col min="11026" max="11026" width="8.36328125" style="32" customWidth="1"/>
    <col min="11027" max="11027" width="11.90625" style="32" customWidth="1"/>
    <col min="11028" max="11028" width="11.6328125" style="32" customWidth="1"/>
    <col min="11029" max="11259" width="9.08984375" style="32"/>
    <col min="11260" max="11260" width="22.54296875" style="32" customWidth="1"/>
    <col min="11261" max="11261" width="20.36328125" style="32" customWidth="1"/>
    <col min="11262" max="11262" width="13.54296875" style="32" customWidth="1"/>
    <col min="11263" max="11263" width="13.6328125" style="32" customWidth="1"/>
    <col min="11264" max="11264" width="12.453125" style="32" customWidth="1"/>
    <col min="11265" max="11265" width="11.90625" style="32" customWidth="1"/>
    <col min="11266" max="11266" width="12.453125" style="32" customWidth="1"/>
    <col min="11267" max="11267" width="12.54296875" style="32" customWidth="1"/>
    <col min="11268" max="11268" width="12.36328125" style="32" customWidth="1"/>
    <col min="11269" max="11271" width="11.90625" style="32" customWidth="1"/>
    <col min="11272" max="11272" width="12.6328125" style="32" customWidth="1"/>
    <col min="11273" max="11273" width="12" style="32" customWidth="1"/>
    <col min="11274" max="11274" width="9.08984375" style="32"/>
    <col min="11275" max="11275" width="11.90625" style="32" customWidth="1"/>
    <col min="11276" max="11276" width="13.90625" style="32" customWidth="1"/>
    <col min="11277" max="11277" width="9.08984375" style="32"/>
    <col min="11278" max="11278" width="10.453125" style="32" bestFit="1" customWidth="1"/>
    <col min="11279" max="11279" width="9.08984375" style="32"/>
    <col min="11280" max="11280" width="9.453125" style="32" bestFit="1" customWidth="1"/>
    <col min="11281" max="11281" width="9.08984375" style="32"/>
    <col min="11282" max="11282" width="8.36328125" style="32" customWidth="1"/>
    <col min="11283" max="11283" width="11.90625" style="32" customWidth="1"/>
    <col min="11284" max="11284" width="11.6328125" style="32" customWidth="1"/>
    <col min="11285" max="11515" width="9.08984375" style="32"/>
    <col min="11516" max="11516" width="22.54296875" style="32" customWidth="1"/>
    <col min="11517" max="11517" width="20.36328125" style="32" customWidth="1"/>
    <col min="11518" max="11518" width="13.54296875" style="32" customWidth="1"/>
    <col min="11519" max="11519" width="13.6328125" style="32" customWidth="1"/>
    <col min="11520" max="11520" width="12.453125" style="32" customWidth="1"/>
    <col min="11521" max="11521" width="11.90625" style="32" customWidth="1"/>
    <col min="11522" max="11522" width="12.453125" style="32" customWidth="1"/>
    <col min="11523" max="11523" width="12.54296875" style="32" customWidth="1"/>
    <col min="11524" max="11524" width="12.36328125" style="32" customWidth="1"/>
    <col min="11525" max="11527" width="11.90625" style="32" customWidth="1"/>
    <col min="11528" max="11528" width="12.6328125" style="32" customWidth="1"/>
    <col min="11529" max="11529" width="12" style="32" customWidth="1"/>
    <col min="11530" max="11530" width="9.08984375" style="32"/>
    <col min="11531" max="11531" width="11.90625" style="32" customWidth="1"/>
    <col min="11532" max="11532" width="13.90625" style="32" customWidth="1"/>
    <col min="11533" max="11533" width="9.08984375" style="32"/>
    <col min="11534" max="11534" width="10.453125" style="32" bestFit="1" customWidth="1"/>
    <col min="11535" max="11535" width="9.08984375" style="32"/>
    <col min="11536" max="11536" width="9.453125" style="32" bestFit="1" customWidth="1"/>
    <col min="11537" max="11537" width="9.08984375" style="32"/>
    <col min="11538" max="11538" width="8.36328125" style="32" customWidth="1"/>
    <col min="11539" max="11539" width="11.90625" style="32" customWidth="1"/>
    <col min="11540" max="11540" width="11.6328125" style="32" customWidth="1"/>
    <col min="11541" max="11771" width="9.08984375" style="32"/>
    <col min="11772" max="11772" width="22.54296875" style="32" customWidth="1"/>
    <col min="11773" max="11773" width="20.36328125" style="32" customWidth="1"/>
    <col min="11774" max="11774" width="13.54296875" style="32" customWidth="1"/>
    <col min="11775" max="11775" width="13.6328125" style="32" customWidth="1"/>
    <col min="11776" max="11776" width="12.453125" style="32" customWidth="1"/>
    <col min="11777" max="11777" width="11.90625" style="32" customWidth="1"/>
    <col min="11778" max="11778" width="12.453125" style="32" customWidth="1"/>
    <col min="11779" max="11779" width="12.54296875" style="32" customWidth="1"/>
    <col min="11780" max="11780" width="12.36328125" style="32" customWidth="1"/>
    <col min="11781" max="11783" width="11.90625" style="32" customWidth="1"/>
    <col min="11784" max="11784" width="12.6328125" style="32" customWidth="1"/>
    <col min="11785" max="11785" width="12" style="32" customWidth="1"/>
    <col min="11786" max="11786" width="9.08984375" style="32"/>
    <col min="11787" max="11787" width="11.90625" style="32" customWidth="1"/>
    <col min="11788" max="11788" width="13.90625" style="32" customWidth="1"/>
    <col min="11789" max="11789" width="9.08984375" style="32"/>
    <col min="11790" max="11790" width="10.453125" style="32" bestFit="1" customWidth="1"/>
    <col min="11791" max="11791" width="9.08984375" style="32"/>
    <col min="11792" max="11792" width="9.453125" style="32" bestFit="1" customWidth="1"/>
    <col min="11793" max="11793" width="9.08984375" style="32"/>
    <col min="11794" max="11794" width="8.36328125" style="32" customWidth="1"/>
    <col min="11795" max="11795" width="11.90625" style="32" customWidth="1"/>
    <col min="11796" max="11796" width="11.6328125" style="32" customWidth="1"/>
    <col min="11797" max="12027" width="9.08984375" style="32"/>
    <col min="12028" max="12028" width="22.54296875" style="32" customWidth="1"/>
    <col min="12029" max="12029" width="20.36328125" style="32" customWidth="1"/>
    <col min="12030" max="12030" width="13.54296875" style="32" customWidth="1"/>
    <col min="12031" max="12031" width="13.6328125" style="32" customWidth="1"/>
    <col min="12032" max="12032" width="12.453125" style="32" customWidth="1"/>
    <col min="12033" max="12033" width="11.90625" style="32" customWidth="1"/>
    <col min="12034" max="12034" width="12.453125" style="32" customWidth="1"/>
    <col min="12035" max="12035" width="12.54296875" style="32" customWidth="1"/>
    <col min="12036" max="12036" width="12.36328125" style="32" customWidth="1"/>
    <col min="12037" max="12039" width="11.90625" style="32" customWidth="1"/>
    <col min="12040" max="12040" width="12.6328125" style="32" customWidth="1"/>
    <col min="12041" max="12041" width="12" style="32" customWidth="1"/>
    <col min="12042" max="12042" width="9.08984375" style="32"/>
    <col min="12043" max="12043" width="11.90625" style="32" customWidth="1"/>
    <col min="12044" max="12044" width="13.90625" style="32" customWidth="1"/>
    <col min="12045" max="12045" width="9.08984375" style="32"/>
    <col min="12046" max="12046" width="10.453125" style="32" bestFit="1" customWidth="1"/>
    <col min="12047" max="12047" width="9.08984375" style="32"/>
    <col min="12048" max="12048" width="9.453125" style="32" bestFit="1" customWidth="1"/>
    <col min="12049" max="12049" width="9.08984375" style="32"/>
    <col min="12050" max="12050" width="8.36328125" style="32" customWidth="1"/>
    <col min="12051" max="12051" width="11.90625" style="32" customWidth="1"/>
    <col min="12052" max="12052" width="11.6328125" style="32" customWidth="1"/>
    <col min="12053" max="12283" width="9.08984375" style="32"/>
    <col min="12284" max="12284" width="22.54296875" style="32" customWidth="1"/>
    <col min="12285" max="12285" width="20.36328125" style="32" customWidth="1"/>
    <col min="12286" max="12286" width="13.54296875" style="32" customWidth="1"/>
    <col min="12287" max="12287" width="13.6328125" style="32" customWidth="1"/>
    <col min="12288" max="12288" width="12.453125" style="32" customWidth="1"/>
    <col min="12289" max="12289" width="11.90625" style="32" customWidth="1"/>
    <col min="12290" max="12290" width="12.453125" style="32" customWidth="1"/>
    <col min="12291" max="12291" width="12.54296875" style="32" customWidth="1"/>
    <col min="12292" max="12292" width="12.36328125" style="32" customWidth="1"/>
    <col min="12293" max="12295" width="11.90625" style="32" customWidth="1"/>
    <col min="12296" max="12296" width="12.6328125" style="32" customWidth="1"/>
    <col min="12297" max="12297" width="12" style="32" customWidth="1"/>
    <col min="12298" max="12298" width="9.08984375" style="32"/>
    <col min="12299" max="12299" width="11.90625" style="32" customWidth="1"/>
    <col min="12300" max="12300" width="13.90625" style="32" customWidth="1"/>
    <col min="12301" max="12301" width="9.08984375" style="32"/>
    <col min="12302" max="12302" width="10.453125" style="32" bestFit="1" customWidth="1"/>
    <col min="12303" max="12303" width="9.08984375" style="32"/>
    <col min="12304" max="12304" width="9.453125" style="32" bestFit="1" customWidth="1"/>
    <col min="12305" max="12305" width="9.08984375" style="32"/>
    <col min="12306" max="12306" width="8.36328125" style="32" customWidth="1"/>
    <col min="12307" max="12307" width="11.90625" style="32" customWidth="1"/>
    <col min="12308" max="12308" width="11.6328125" style="32" customWidth="1"/>
    <col min="12309" max="12539" width="9.08984375" style="32"/>
    <col min="12540" max="12540" width="22.54296875" style="32" customWidth="1"/>
    <col min="12541" max="12541" width="20.36328125" style="32" customWidth="1"/>
    <col min="12542" max="12542" width="13.54296875" style="32" customWidth="1"/>
    <col min="12543" max="12543" width="13.6328125" style="32" customWidth="1"/>
    <col min="12544" max="12544" width="12.453125" style="32" customWidth="1"/>
    <col min="12545" max="12545" width="11.90625" style="32" customWidth="1"/>
    <col min="12546" max="12546" width="12.453125" style="32" customWidth="1"/>
    <col min="12547" max="12547" width="12.54296875" style="32" customWidth="1"/>
    <col min="12548" max="12548" width="12.36328125" style="32" customWidth="1"/>
    <col min="12549" max="12551" width="11.90625" style="32" customWidth="1"/>
    <col min="12552" max="12552" width="12.6328125" style="32" customWidth="1"/>
    <col min="12553" max="12553" width="12" style="32" customWidth="1"/>
    <col min="12554" max="12554" width="9.08984375" style="32"/>
    <col min="12555" max="12555" width="11.90625" style="32" customWidth="1"/>
    <col min="12556" max="12556" width="13.90625" style="32" customWidth="1"/>
    <col min="12557" max="12557" width="9.08984375" style="32"/>
    <col min="12558" max="12558" width="10.453125" style="32" bestFit="1" customWidth="1"/>
    <col min="12559" max="12559" width="9.08984375" style="32"/>
    <col min="12560" max="12560" width="9.453125" style="32" bestFit="1" customWidth="1"/>
    <col min="12561" max="12561" width="9.08984375" style="32"/>
    <col min="12562" max="12562" width="8.36328125" style="32" customWidth="1"/>
    <col min="12563" max="12563" width="11.90625" style="32" customWidth="1"/>
    <col min="12564" max="12564" width="11.6328125" style="32" customWidth="1"/>
    <col min="12565" max="12795" width="9.08984375" style="32"/>
    <col min="12796" max="12796" width="22.54296875" style="32" customWidth="1"/>
    <col min="12797" max="12797" width="20.36328125" style="32" customWidth="1"/>
    <col min="12798" max="12798" width="13.54296875" style="32" customWidth="1"/>
    <col min="12799" max="12799" width="13.6328125" style="32" customWidth="1"/>
    <col min="12800" max="12800" width="12.453125" style="32" customWidth="1"/>
    <col min="12801" max="12801" width="11.90625" style="32" customWidth="1"/>
    <col min="12802" max="12802" width="12.453125" style="32" customWidth="1"/>
    <col min="12803" max="12803" width="12.54296875" style="32" customWidth="1"/>
    <col min="12804" max="12804" width="12.36328125" style="32" customWidth="1"/>
    <col min="12805" max="12807" width="11.90625" style="32" customWidth="1"/>
    <col min="12808" max="12808" width="12.6328125" style="32" customWidth="1"/>
    <col min="12809" max="12809" width="12" style="32" customWidth="1"/>
    <col min="12810" max="12810" width="9.08984375" style="32"/>
    <col min="12811" max="12811" width="11.90625" style="32" customWidth="1"/>
    <col min="12812" max="12812" width="13.90625" style="32" customWidth="1"/>
    <col min="12813" max="12813" width="9.08984375" style="32"/>
    <col min="12814" max="12814" width="10.453125" style="32" bestFit="1" customWidth="1"/>
    <col min="12815" max="12815" width="9.08984375" style="32"/>
    <col min="12816" max="12816" width="9.453125" style="32" bestFit="1" customWidth="1"/>
    <col min="12817" max="12817" width="9.08984375" style="32"/>
    <col min="12818" max="12818" width="8.36328125" style="32" customWidth="1"/>
    <col min="12819" max="12819" width="11.90625" style="32" customWidth="1"/>
    <col min="12820" max="12820" width="11.6328125" style="32" customWidth="1"/>
    <col min="12821" max="13051" width="9.08984375" style="32"/>
    <col min="13052" max="13052" width="22.54296875" style="32" customWidth="1"/>
    <col min="13053" max="13053" width="20.36328125" style="32" customWidth="1"/>
    <col min="13054" max="13054" width="13.54296875" style="32" customWidth="1"/>
    <col min="13055" max="13055" width="13.6328125" style="32" customWidth="1"/>
    <col min="13056" max="13056" width="12.453125" style="32" customWidth="1"/>
    <col min="13057" max="13057" width="11.90625" style="32" customWidth="1"/>
    <col min="13058" max="13058" width="12.453125" style="32" customWidth="1"/>
    <col min="13059" max="13059" width="12.54296875" style="32" customWidth="1"/>
    <col min="13060" max="13060" width="12.36328125" style="32" customWidth="1"/>
    <col min="13061" max="13063" width="11.90625" style="32" customWidth="1"/>
    <col min="13064" max="13064" width="12.6328125" style="32" customWidth="1"/>
    <col min="13065" max="13065" width="12" style="32" customWidth="1"/>
    <col min="13066" max="13066" width="9.08984375" style="32"/>
    <col min="13067" max="13067" width="11.90625" style="32" customWidth="1"/>
    <col min="13068" max="13068" width="13.90625" style="32" customWidth="1"/>
    <col min="13069" max="13069" width="9.08984375" style="32"/>
    <col min="13070" max="13070" width="10.453125" style="32" bestFit="1" customWidth="1"/>
    <col min="13071" max="13071" width="9.08984375" style="32"/>
    <col min="13072" max="13072" width="9.453125" style="32" bestFit="1" customWidth="1"/>
    <col min="13073" max="13073" width="9.08984375" style="32"/>
    <col min="13074" max="13074" width="8.36328125" style="32" customWidth="1"/>
    <col min="13075" max="13075" width="11.90625" style="32" customWidth="1"/>
    <col min="13076" max="13076" width="11.6328125" style="32" customWidth="1"/>
    <col min="13077" max="13307" width="9.08984375" style="32"/>
    <col min="13308" max="13308" width="22.54296875" style="32" customWidth="1"/>
    <col min="13309" max="13309" width="20.36328125" style="32" customWidth="1"/>
    <col min="13310" max="13310" width="13.54296875" style="32" customWidth="1"/>
    <col min="13311" max="13311" width="13.6328125" style="32" customWidth="1"/>
    <col min="13312" max="13312" width="12.453125" style="32" customWidth="1"/>
    <col min="13313" max="13313" width="11.90625" style="32" customWidth="1"/>
    <col min="13314" max="13314" width="12.453125" style="32" customWidth="1"/>
    <col min="13315" max="13315" width="12.54296875" style="32" customWidth="1"/>
    <col min="13316" max="13316" width="12.36328125" style="32" customWidth="1"/>
    <col min="13317" max="13319" width="11.90625" style="32" customWidth="1"/>
    <col min="13320" max="13320" width="12.6328125" style="32" customWidth="1"/>
    <col min="13321" max="13321" width="12" style="32" customWidth="1"/>
    <col min="13322" max="13322" width="9.08984375" style="32"/>
    <col min="13323" max="13323" width="11.90625" style="32" customWidth="1"/>
    <col min="13324" max="13324" width="13.90625" style="32" customWidth="1"/>
    <col min="13325" max="13325" width="9.08984375" style="32"/>
    <col min="13326" max="13326" width="10.453125" style="32" bestFit="1" customWidth="1"/>
    <col min="13327" max="13327" width="9.08984375" style="32"/>
    <col min="13328" max="13328" width="9.453125" style="32" bestFit="1" customWidth="1"/>
    <col min="13329" max="13329" width="9.08984375" style="32"/>
    <col min="13330" max="13330" width="8.36328125" style="32" customWidth="1"/>
    <col min="13331" max="13331" width="11.90625" style="32" customWidth="1"/>
    <col min="13332" max="13332" width="11.6328125" style="32" customWidth="1"/>
    <col min="13333" max="13563" width="9.08984375" style="32"/>
    <col min="13564" max="13564" width="22.54296875" style="32" customWidth="1"/>
    <col min="13565" max="13565" width="20.36328125" style="32" customWidth="1"/>
    <col min="13566" max="13566" width="13.54296875" style="32" customWidth="1"/>
    <col min="13567" max="13567" width="13.6328125" style="32" customWidth="1"/>
    <col min="13568" max="13568" width="12.453125" style="32" customWidth="1"/>
    <col min="13569" max="13569" width="11.90625" style="32" customWidth="1"/>
    <col min="13570" max="13570" width="12.453125" style="32" customWidth="1"/>
    <col min="13571" max="13571" width="12.54296875" style="32" customWidth="1"/>
    <col min="13572" max="13572" width="12.36328125" style="32" customWidth="1"/>
    <col min="13573" max="13575" width="11.90625" style="32" customWidth="1"/>
    <col min="13576" max="13576" width="12.6328125" style="32" customWidth="1"/>
    <col min="13577" max="13577" width="12" style="32" customWidth="1"/>
    <col min="13578" max="13578" width="9.08984375" style="32"/>
    <col min="13579" max="13579" width="11.90625" style="32" customWidth="1"/>
    <col min="13580" max="13580" width="13.90625" style="32" customWidth="1"/>
    <col min="13581" max="13581" width="9.08984375" style="32"/>
    <col min="13582" max="13582" width="10.453125" style="32" bestFit="1" customWidth="1"/>
    <col min="13583" max="13583" width="9.08984375" style="32"/>
    <col min="13584" max="13584" width="9.453125" style="32" bestFit="1" customWidth="1"/>
    <col min="13585" max="13585" width="9.08984375" style="32"/>
    <col min="13586" max="13586" width="8.36328125" style="32" customWidth="1"/>
    <col min="13587" max="13587" width="11.90625" style="32" customWidth="1"/>
    <col min="13588" max="13588" width="11.6328125" style="32" customWidth="1"/>
    <col min="13589" max="13819" width="9.08984375" style="32"/>
    <col min="13820" max="13820" width="22.54296875" style="32" customWidth="1"/>
    <col min="13821" max="13821" width="20.36328125" style="32" customWidth="1"/>
    <col min="13822" max="13822" width="13.54296875" style="32" customWidth="1"/>
    <col min="13823" max="13823" width="13.6328125" style="32" customWidth="1"/>
    <col min="13824" max="13824" width="12.453125" style="32" customWidth="1"/>
    <col min="13825" max="13825" width="11.90625" style="32" customWidth="1"/>
    <col min="13826" max="13826" width="12.453125" style="32" customWidth="1"/>
    <col min="13827" max="13827" width="12.54296875" style="32" customWidth="1"/>
    <col min="13828" max="13828" width="12.36328125" style="32" customWidth="1"/>
    <col min="13829" max="13831" width="11.90625" style="32" customWidth="1"/>
    <col min="13832" max="13832" width="12.6328125" style="32" customWidth="1"/>
    <col min="13833" max="13833" width="12" style="32" customWidth="1"/>
    <col min="13834" max="13834" width="9.08984375" style="32"/>
    <col min="13835" max="13835" width="11.90625" style="32" customWidth="1"/>
    <col min="13836" max="13836" width="13.90625" style="32" customWidth="1"/>
    <col min="13837" max="13837" width="9.08984375" style="32"/>
    <col min="13838" max="13838" width="10.453125" style="32" bestFit="1" customWidth="1"/>
    <col min="13839" max="13839" width="9.08984375" style="32"/>
    <col min="13840" max="13840" width="9.453125" style="32" bestFit="1" customWidth="1"/>
    <col min="13841" max="13841" width="9.08984375" style="32"/>
    <col min="13842" max="13842" width="8.36328125" style="32" customWidth="1"/>
    <col min="13843" max="13843" width="11.90625" style="32" customWidth="1"/>
    <col min="13844" max="13844" width="11.6328125" style="32" customWidth="1"/>
    <col min="13845" max="14075" width="9.08984375" style="32"/>
    <col min="14076" max="14076" width="22.54296875" style="32" customWidth="1"/>
    <col min="14077" max="14077" width="20.36328125" style="32" customWidth="1"/>
    <col min="14078" max="14078" width="13.54296875" style="32" customWidth="1"/>
    <col min="14079" max="14079" width="13.6328125" style="32" customWidth="1"/>
    <col min="14080" max="14080" width="12.453125" style="32" customWidth="1"/>
    <col min="14081" max="14081" width="11.90625" style="32" customWidth="1"/>
    <col min="14082" max="14082" width="12.453125" style="32" customWidth="1"/>
    <col min="14083" max="14083" width="12.54296875" style="32" customWidth="1"/>
    <col min="14084" max="14084" width="12.36328125" style="32" customWidth="1"/>
    <col min="14085" max="14087" width="11.90625" style="32" customWidth="1"/>
    <col min="14088" max="14088" width="12.6328125" style="32" customWidth="1"/>
    <col min="14089" max="14089" width="12" style="32" customWidth="1"/>
    <col min="14090" max="14090" width="9.08984375" style="32"/>
    <col min="14091" max="14091" width="11.90625" style="32" customWidth="1"/>
    <col min="14092" max="14092" width="13.90625" style="32" customWidth="1"/>
    <col min="14093" max="14093" width="9.08984375" style="32"/>
    <col min="14094" max="14094" width="10.453125" style="32" bestFit="1" customWidth="1"/>
    <col min="14095" max="14095" width="9.08984375" style="32"/>
    <col min="14096" max="14096" width="9.453125" style="32" bestFit="1" customWidth="1"/>
    <col min="14097" max="14097" width="9.08984375" style="32"/>
    <col min="14098" max="14098" width="8.36328125" style="32" customWidth="1"/>
    <col min="14099" max="14099" width="11.90625" style="32" customWidth="1"/>
    <col min="14100" max="14100" width="11.6328125" style="32" customWidth="1"/>
    <col min="14101" max="14331" width="9.08984375" style="32"/>
    <col min="14332" max="14332" width="22.54296875" style="32" customWidth="1"/>
    <col min="14333" max="14333" width="20.36328125" style="32" customWidth="1"/>
    <col min="14334" max="14334" width="13.54296875" style="32" customWidth="1"/>
    <col min="14335" max="14335" width="13.6328125" style="32" customWidth="1"/>
    <col min="14336" max="14336" width="12.453125" style="32" customWidth="1"/>
    <col min="14337" max="14337" width="11.90625" style="32" customWidth="1"/>
    <col min="14338" max="14338" width="12.453125" style="32" customWidth="1"/>
    <col min="14339" max="14339" width="12.54296875" style="32" customWidth="1"/>
    <col min="14340" max="14340" width="12.36328125" style="32" customWidth="1"/>
    <col min="14341" max="14343" width="11.90625" style="32" customWidth="1"/>
    <col min="14344" max="14344" width="12.6328125" style="32" customWidth="1"/>
    <col min="14345" max="14345" width="12" style="32" customWidth="1"/>
    <col min="14346" max="14346" width="9.08984375" style="32"/>
    <col min="14347" max="14347" width="11.90625" style="32" customWidth="1"/>
    <col min="14348" max="14348" width="13.90625" style="32" customWidth="1"/>
    <col min="14349" max="14349" width="9.08984375" style="32"/>
    <col min="14350" max="14350" width="10.453125" style="32" bestFit="1" customWidth="1"/>
    <col min="14351" max="14351" width="9.08984375" style="32"/>
    <col min="14352" max="14352" width="9.453125" style="32" bestFit="1" customWidth="1"/>
    <col min="14353" max="14353" width="9.08984375" style="32"/>
    <col min="14354" max="14354" width="8.36328125" style="32" customWidth="1"/>
    <col min="14355" max="14355" width="11.90625" style="32" customWidth="1"/>
    <col min="14356" max="14356" width="11.6328125" style="32" customWidth="1"/>
    <col min="14357" max="14587" width="9.08984375" style="32"/>
    <col min="14588" max="14588" width="22.54296875" style="32" customWidth="1"/>
    <col min="14589" max="14589" width="20.36328125" style="32" customWidth="1"/>
    <col min="14590" max="14590" width="13.54296875" style="32" customWidth="1"/>
    <col min="14591" max="14591" width="13.6328125" style="32" customWidth="1"/>
    <col min="14592" max="14592" width="12.453125" style="32" customWidth="1"/>
    <col min="14593" max="14593" width="11.90625" style="32" customWidth="1"/>
    <col min="14594" max="14594" width="12.453125" style="32" customWidth="1"/>
    <col min="14595" max="14595" width="12.54296875" style="32" customWidth="1"/>
    <col min="14596" max="14596" width="12.36328125" style="32" customWidth="1"/>
    <col min="14597" max="14599" width="11.90625" style="32" customWidth="1"/>
    <col min="14600" max="14600" width="12.6328125" style="32" customWidth="1"/>
    <col min="14601" max="14601" width="12" style="32" customWidth="1"/>
    <col min="14602" max="14602" width="9.08984375" style="32"/>
    <col min="14603" max="14603" width="11.90625" style="32" customWidth="1"/>
    <col min="14604" max="14604" width="13.90625" style="32" customWidth="1"/>
    <col min="14605" max="14605" width="9.08984375" style="32"/>
    <col min="14606" max="14606" width="10.453125" style="32" bestFit="1" customWidth="1"/>
    <col min="14607" max="14607" width="9.08984375" style="32"/>
    <col min="14608" max="14608" width="9.453125" style="32" bestFit="1" customWidth="1"/>
    <col min="14609" max="14609" width="9.08984375" style="32"/>
    <col min="14610" max="14610" width="8.36328125" style="32" customWidth="1"/>
    <col min="14611" max="14611" width="11.90625" style="32" customWidth="1"/>
    <col min="14612" max="14612" width="11.6328125" style="32" customWidth="1"/>
    <col min="14613" max="14843" width="9.08984375" style="32"/>
    <col min="14844" max="14844" width="22.54296875" style="32" customWidth="1"/>
    <col min="14845" max="14845" width="20.36328125" style="32" customWidth="1"/>
    <col min="14846" max="14846" width="13.54296875" style="32" customWidth="1"/>
    <col min="14847" max="14847" width="13.6328125" style="32" customWidth="1"/>
    <col min="14848" max="14848" width="12.453125" style="32" customWidth="1"/>
    <col min="14849" max="14849" width="11.90625" style="32" customWidth="1"/>
    <col min="14850" max="14850" width="12.453125" style="32" customWidth="1"/>
    <col min="14851" max="14851" width="12.54296875" style="32" customWidth="1"/>
    <col min="14852" max="14852" width="12.36328125" style="32" customWidth="1"/>
    <col min="14853" max="14855" width="11.90625" style="32" customWidth="1"/>
    <col min="14856" max="14856" width="12.6328125" style="32" customWidth="1"/>
    <col min="14857" max="14857" width="12" style="32" customWidth="1"/>
    <col min="14858" max="14858" width="9.08984375" style="32"/>
    <col min="14859" max="14859" width="11.90625" style="32" customWidth="1"/>
    <col min="14860" max="14860" width="13.90625" style="32" customWidth="1"/>
    <col min="14861" max="14861" width="9.08984375" style="32"/>
    <col min="14862" max="14862" width="10.453125" style="32" bestFit="1" customWidth="1"/>
    <col min="14863" max="14863" width="9.08984375" style="32"/>
    <col min="14864" max="14864" width="9.453125" style="32" bestFit="1" customWidth="1"/>
    <col min="14865" max="14865" width="9.08984375" style="32"/>
    <col min="14866" max="14866" width="8.36328125" style="32" customWidth="1"/>
    <col min="14867" max="14867" width="11.90625" style="32" customWidth="1"/>
    <col min="14868" max="14868" width="11.6328125" style="32" customWidth="1"/>
    <col min="14869" max="15099" width="9.08984375" style="32"/>
    <col min="15100" max="15100" width="22.54296875" style="32" customWidth="1"/>
    <col min="15101" max="15101" width="20.36328125" style="32" customWidth="1"/>
    <col min="15102" max="15102" width="13.54296875" style="32" customWidth="1"/>
    <col min="15103" max="15103" width="13.6328125" style="32" customWidth="1"/>
    <col min="15104" max="15104" width="12.453125" style="32" customWidth="1"/>
    <col min="15105" max="15105" width="11.90625" style="32" customWidth="1"/>
    <col min="15106" max="15106" width="12.453125" style="32" customWidth="1"/>
    <col min="15107" max="15107" width="12.54296875" style="32" customWidth="1"/>
    <col min="15108" max="15108" width="12.36328125" style="32" customWidth="1"/>
    <col min="15109" max="15111" width="11.90625" style="32" customWidth="1"/>
    <col min="15112" max="15112" width="12.6328125" style="32" customWidth="1"/>
    <col min="15113" max="15113" width="12" style="32" customWidth="1"/>
    <col min="15114" max="15114" width="9.08984375" style="32"/>
    <col min="15115" max="15115" width="11.90625" style="32" customWidth="1"/>
    <col min="15116" max="15116" width="13.90625" style="32" customWidth="1"/>
    <col min="15117" max="15117" width="9.08984375" style="32"/>
    <col min="15118" max="15118" width="10.453125" style="32" bestFit="1" customWidth="1"/>
    <col min="15119" max="15119" width="9.08984375" style="32"/>
    <col min="15120" max="15120" width="9.453125" style="32" bestFit="1" customWidth="1"/>
    <col min="15121" max="15121" width="9.08984375" style="32"/>
    <col min="15122" max="15122" width="8.36328125" style="32" customWidth="1"/>
    <col min="15123" max="15123" width="11.90625" style="32" customWidth="1"/>
    <col min="15124" max="15124" width="11.6328125" style="32" customWidth="1"/>
    <col min="15125" max="15355" width="9.08984375" style="32"/>
    <col min="15356" max="15356" width="22.54296875" style="32" customWidth="1"/>
    <col min="15357" max="15357" width="20.36328125" style="32" customWidth="1"/>
    <col min="15358" max="15358" width="13.54296875" style="32" customWidth="1"/>
    <col min="15359" max="15359" width="13.6328125" style="32" customWidth="1"/>
    <col min="15360" max="15360" width="12.453125" style="32" customWidth="1"/>
    <col min="15361" max="15361" width="11.90625" style="32" customWidth="1"/>
    <col min="15362" max="15362" width="12.453125" style="32" customWidth="1"/>
    <col min="15363" max="15363" width="12.54296875" style="32" customWidth="1"/>
    <col min="15364" max="15364" width="12.36328125" style="32" customWidth="1"/>
    <col min="15365" max="15367" width="11.90625" style="32" customWidth="1"/>
    <col min="15368" max="15368" width="12.6328125" style="32" customWidth="1"/>
    <col min="15369" max="15369" width="12" style="32" customWidth="1"/>
    <col min="15370" max="15370" width="9.08984375" style="32"/>
    <col min="15371" max="15371" width="11.90625" style="32" customWidth="1"/>
    <col min="15372" max="15372" width="13.90625" style="32" customWidth="1"/>
    <col min="15373" max="15373" width="9.08984375" style="32"/>
    <col min="15374" max="15374" width="10.453125" style="32" bestFit="1" customWidth="1"/>
    <col min="15375" max="15375" width="9.08984375" style="32"/>
    <col min="15376" max="15376" width="9.453125" style="32" bestFit="1" customWidth="1"/>
    <col min="15377" max="15377" width="9.08984375" style="32"/>
    <col min="15378" max="15378" width="8.36328125" style="32" customWidth="1"/>
    <col min="15379" max="15379" width="11.90625" style="32" customWidth="1"/>
    <col min="15380" max="15380" width="11.6328125" style="32" customWidth="1"/>
    <col min="15381" max="15611" width="9.08984375" style="32"/>
    <col min="15612" max="15612" width="22.54296875" style="32" customWidth="1"/>
    <col min="15613" max="15613" width="20.36328125" style="32" customWidth="1"/>
    <col min="15614" max="15614" width="13.54296875" style="32" customWidth="1"/>
    <col min="15615" max="15615" width="13.6328125" style="32" customWidth="1"/>
    <col min="15616" max="15616" width="12.453125" style="32" customWidth="1"/>
    <col min="15617" max="15617" width="11.90625" style="32" customWidth="1"/>
    <col min="15618" max="15618" width="12.453125" style="32" customWidth="1"/>
    <col min="15619" max="15619" width="12.54296875" style="32" customWidth="1"/>
    <col min="15620" max="15620" width="12.36328125" style="32" customWidth="1"/>
    <col min="15621" max="15623" width="11.90625" style="32" customWidth="1"/>
    <col min="15624" max="15624" width="12.6328125" style="32" customWidth="1"/>
    <col min="15625" max="15625" width="12" style="32" customWidth="1"/>
    <col min="15626" max="15626" width="9.08984375" style="32"/>
    <col min="15627" max="15627" width="11.90625" style="32" customWidth="1"/>
    <col min="15628" max="15628" width="13.90625" style="32" customWidth="1"/>
    <col min="15629" max="15629" width="9.08984375" style="32"/>
    <col min="15630" max="15630" width="10.453125" style="32" bestFit="1" customWidth="1"/>
    <col min="15631" max="15631" width="9.08984375" style="32"/>
    <col min="15632" max="15632" width="9.453125" style="32" bestFit="1" customWidth="1"/>
    <col min="15633" max="15633" width="9.08984375" style="32"/>
    <col min="15634" max="15634" width="8.36328125" style="32" customWidth="1"/>
    <col min="15635" max="15635" width="11.90625" style="32" customWidth="1"/>
    <col min="15636" max="15636" width="11.6328125" style="32" customWidth="1"/>
    <col min="15637" max="15867" width="9.08984375" style="32"/>
    <col min="15868" max="15868" width="22.54296875" style="32" customWidth="1"/>
    <col min="15869" max="15869" width="20.36328125" style="32" customWidth="1"/>
    <col min="15870" max="15870" width="13.54296875" style="32" customWidth="1"/>
    <col min="15871" max="15871" width="13.6328125" style="32" customWidth="1"/>
    <col min="15872" max="15872" width="12.453125" style="32" customWidth="1"/>
    <col min="15873" max="15873" width="11.90625" style="32" customWidth="1"/>
    <col min="15874" max="15874" width="12.453125" style="32" customWidth="1"/>
    <col min="15875" max="15875" width="12.54296875" style="32" customWidth="1"/>
    <col min="15876" max="15876" width="12.36328125" style="32" customWidth="1"/>
    <col min="15877" max="15879" width="11.90625" style="32" customWidth="1"/>
    <col min="15880" max="15880" width="12.6328125" style="32" customWidth="1"/>
    <col min="15881" max="15881" width="12" style="32" customWidth="1"/>
    <col min="15882" max="15882" width="9.08984375" style="32"/>
    <col min="15883" max="15883" width="11.90625" style="32" customWidth="1"/>
    <col min="15884" max="15884" width="13.90625" style="32" customWidth="1"/>
    <col min="15885" max="15885" width="9.08984375" style="32"/>
    <col min="15886" max="15886" width="10.453125" style="32" bestFit="1" customWidth="1"/>
    <col min="15887" max="15887" width="9.08984375" style="32"/>
    <col min="15888" max="15888" width="9.453125" style="32" bestFit="1" customWidth="1"/>
    <col min="15889" max="15889" width="9.08984375" style="32"/>
    <col min="15890" max="15890" width="8.36328125" style="32" customWidth="1"/>
    <col min="15891" max="15891" width="11.90625" style="32" customWidth="1"/>
    <col min="15892" max="15892" width="11.6328125" style="32" customWidth="1"/>
    <col min="15893" max="16123" width="9.08984375" style="32"/>
    <col min="16124" max="16124" width="22.54296875" style="32" customWidth="1"/>
    <col min="16125" max="16125" width="20.36328125" style="32" customWidth="1"/>
    <col min="16126" max="16126" width="13.54296875" style="32" customWidth="1"/>
    <col min="16127" max="16127" width="13.6328125" style="32" customWidth="1"/>
    <col min="16128" max="16128" width="12.453125" style="32" customWidth="1"/>
    <col min="16129" max="16129" width="11.90625" style="32" customWidth="1"/>
    <col min="16130" max="16130" width="12.453125" style="32" customWidth="1"/>
    <col min="16131" max="16131" width="12.54296875" style="32" customWidth="1"/>
    <col min="16132" max="16132" width="12.36328125" style="32" customWidth="1"/>
    <col min="16133" max="16135" width="11.90625" style="32" customWidth="1"/>
    <col min="16136" max="16136" width="12.6328125" style="32" customWidth="1"/>
    <col min="16137" max="16137" width="12" style="32" customWidth="1"/>
    <col min="16138" max="16138" width="9.08984375" style="32"/>
    <col min="16139" max="16139" width="11.90625" style="32" customWidth="1"/>
    <col min="16140" max="16140" width="13.90625" style="32" customWidth="1"/>
    <col min="16141" max="16141" width="9.08984375" style="32"/>
    <col min="16142" max="16142" width="10.453125" style="32" bestFit="1" customWidth="1"/>
    <col min="16143" max="16143" width="9.08984375" style="32"/>
    <col min="16144" max="16144" width="9.453125" style="32" bestFit="1" customWidth="1"/>
    <col min="16145" max="16145" width="9.08984375" style="32"/>
    <col min="16146" max="16146" width="8.36328125" style="32" customWidth="1"/>
    <col min="16147" max="16147" width="11.90625" style="32" customWidth="1"/>
    <col min="16148" max="16148" width="11.6328125" style="32" customWidth="1"/>
    <col min="16149" max="16384" width="9.08984375" style="32"/>
  </cols>
  <sheetData>
    <row r="1" spans="1:20" x14ac:dyDescent="0.3">
      <c r="A1" s="33" t="s">
        <v>104</v>
      </c>
    </row>
    <row r="2" spans="1:20" x14ac:dyDescent="0.3">
      <c r="M2" s="34" t="s">
        <v>213</v>
      </c>
      <c r="N2" s="34" t="s">
        <v>213</v>
      </c>
      <c r="O2" s="103" t="s">
        <v>214</v>
      </c>
      <c r="P2" s="103" t="s">
        <v>214</v>
      </c>
    </row>
    <row r="3" spans="1:20" x14ac:dyDescent="0.3">
      <c r="A3" s="35" t="s">
        <v>0</v>
      </c>
      <c r="B3" s="35" t="s">
        <v>1</v>
      </c>
      <c r="C3" s="66">
        <v>1850</v>
      </c>
      <c r="D3" s="66">
        <v>1860</v>
      </c>
      <c r="E3" s="66">
        <v>1870</v>
      </c>
      <c r="F3" s="66">
        <v>1880</v>
      </c>
      <c r="G3" s="66">
        <v>1890</v>
      </c>
      <c r="H3" s="66">
        <v>1900</v>
      </c>
      <c r="I3" s="66">
        <v>1910</v>
      </c>
      <c r="J3" s="66">
        <v>1920</v>
      </c>
      <c r="K3" s="66">
        <v>1930</v>
      </c>
      <c r="L3" s="66">
        <v>1940</v>
      </c>
      <c r="M3" s="35">
        <v>1950</v>
      </c>
      <c r="N3" s="35">
        <v>1960</v>
      </c>
      <c r="O3" s="104">
        <v>1950</v>
      </c>
      <c r="P3" s="103">
        <v>1960</v>
      </c>
      <c r="Q3" s="35"/>
      <c r="S3" s="55"/>
      <c r="T3" s="55"/>
    </row>
    <row r="4" spans="1:20" x14ac:dyDescent="0.3">
      <c r="A4" s="32" t="s">
        <v>2</v>
      </c>
      <c r="B4" s="32" t="s">
        <v>3</v>
      </c>
      <c r="C4" s="31">
        <f>D4/(('Default &amp; Adjusted Growth Rates'!N5/1000)+1)^10</f>
        <v>274169.49876396812</v>
      </c>
      <c r="D4" s="31">
        <f>E4/(('Default &amp; Adjusted Growth Rates'!O5/1000)+1)^10</f>
        <v>285335.80118572497</v>
      </c>
      <c r="E4" s="31">
        <f>F4/(('Default &amp; Adjusted Growth Rates'!P5/1000)+1)^10</f>
        <v>296956.88180248981</v>
      </c>
      <c r="F4" s="31">
        <f>G4/(('Default &amp; Adjusted Growth Rates'!Q5/1000)+1)^10</f>
        <v>312143.29594829015</v>
      </c>
      <c r="G4" s="31">
        <f>H4/(('Default &amp; Adjusted Growth Rates'!R5/1000)+1)^10</f>
        <v>331385.74216650397</v>
      </c>
      <c r="H4" s="31">
        <f>I4/(('Default &amp; Adjusted Growth Rates'!S5/1000)+1)^10</f>
        <v>355327.258016548</v>
      </c>
      <c r="I4" s="31">
        <f>J4/(('Default &amp; Adjusted Growth Rates'!T5/1000)+1)^10</f>
        <v>388633.45802274125</v>
      </c>
      <c r="J4" s="31">
        <f>K4/(('Default &amp; Adjusted Growth Rates'!U5/1000)+1)^10</f>
        <v>412591.23162118468</v>
      </c>
      <c r="K4" s="31">
        <f>L4/(('Default &amp; Adjusted Growth Rates'!V5/1000)+1)^10</f>
        <v>478828.96834379184</v>
      </c>
      <c r="L4" s="31">
        <f>M4/(('Default &amp; Adjusted Growth Rates'!W5/1000)+1)^10</f>
        <v>550249.89276077133</v>
      </c>
      <c r="M4" s="31">
        <v>657715</v>
      </c>
      <c r="N4" s="86">
        <v>824298</v>
      </c>
      <c r="Q4" s="86"/>
      <c r="S4" s="55"/>
      <c r="T4" s="55"/>
    </row>
    <row r="5" spans="1:20" x14ac:dyDescent="0.3">
      <c r="A5" s="32" t="s">
        <v>4</v>
      </c>
      <c r="B5" s="32" t="s">
        <v>3</v>
      </c>
      <c r="C5" s="31">
        <f>D5/(('Default &amp; Adjusted Growth Rates'!N6/1000)+1)^10</f>
        <v>936177.72737832507</v>
      </c>
      <c r="D5" s="31">
        <f>E5/(('Default &amp; Adjusted Growth Rates'!O6/1000)+1)^10</f>
        <v>993889.5212998942</v>
      </c>
      <c r="E5" s="31">
        <f>F5/(('Default &amp; Adjusted Growth Rates'!P6/1000)+1)^10</f>
        <v>1076325.0125634724</v>
      </c>
      <c r="F5" s="31">
        <f>G5/(('Default &amp; Adjusted Growth Rates'!Q6/1000)+1)^10</f>
        <v>1200756.6176349567</v>
      </c>
      <c r="G5" s="31">
        <f>H5/(('Default &amp; Adjusted Growth Rates'!R6/1000)+1)^10</f>
        <v>1313308.1856991425</v>
      </c>
      <c r="H5" s="31">
        <f>I5/(('Default &amp; Adjusted Growth Rates'!S6/1000)+1)^10</f>
        <v>1408190.3267905065</v>
      </c>
      <c r="I5" s="31">
        <f>J5/(('Default &amp; Adjusted Growth Rates'!T6/1000)+1)^10</f>
        <v>1509927.386473038</v>
      </c>
      <c r="J5" s="31">
        <f>K5/(('Default &amp; Adjusted Growth Rates'!U6/1000)+1)^10</f>
        <v>1603008.6632608273</v>
      </c>
      <c r="K5" s="31">
        <f>L5/(('Default &amp; Adjusted Growth Rates'!V6/1000)+1)^10</f>
        <v>1860356.996583181</v>
      </c>
      <c r="L5" s="31">
        <f>M5/(('Default &amp; Adjusted Growth Rates'!W6/1000)+1)^10</f>
        <v>2137843.1664386541</v>
      </c>
      <c r="M5" s="31">
        <v>2555369</v>
      </c>
      <c r="N5" s="86">
        <v>3340907</v>
      </c>
      <c r="Q5" s="86"/>
      <c r="S5" s="55"/>
      <c r="T5" s="55"/>
    </row>
    <row r="6" spans="1:20" x14ac:dyDescent="0.3">
      <c r="A6" s="32" t="s">
        <v>5</v>
      </c>
      <c r="B6" s="32" t="s">
        <v>3</v>
      </c>
      <c r="C6" s="31">
        <f>D6/(('Default &amp; Adjusted Growth Rates'!N7/1000)+1)^10</f>
        <v>116921.62428023918</v>
      </c>
      <c r="D6" s="31">
        <f>E6/(('Default &amp; Adjusted Growth Rates'!O7/1000)+1)^10</f>
        <v>124129.39742854162</v>
      </c>
      <c r="E6" s="31">
        <f>F6/(('Default &amp; Adjusted Growth Rates'!P7/1000)+1)^10</f>
        <v>131781.50235958488</v>
      </c>
      <c r="F6" s="31">
        <f>G6/(('Default &amp; Adjusted Growth Rates'!Q7/1000)+1)^10</f>
        <v>144133.89293948392</v>
      </c>
      <c r="G6" s="31">
        <f>H6/(('Default &amp; Adjusted Growth Rates'!R7/1000)+1)^10</f>
        <v>157644.12092680632</v>
      </c>
      <c r="H6" s="31">
        <f>I6/(('Default &amp; Adjusted Growth Rates'!S7/1000)+1)^10</f>
        <v>169033.38346767641</v>
      </c>
      <c r="I6" s="31">
        <f>J6/(('Default &amp; Adjusted Growth Rates'!T7/1000)+1)^10</f>
        <v>181245.48228345643</v>
      </c>
      <c r="J6" s="31">
        <f>K6/(('Default &amp; Adjusted Growth Rates'!U7/1000)+1)^10</f>
        <v>192418.57646937607</v>
      </c>
      <c r="K6" s="31">
        <f>L6/(('Default &amp; Adjusted Growth Rates'!V7/1000)+1)^10</f>
        <v>223309.61348593436</v>
      </c>
      <c r="L6" s="31">
        <f>M6/(('Default &amp; Adjusted Growth Rates'!W7/1000)+1)^10</f>
        <v>256617.91369494071</v>
      </c>
      <c r="M6" s="31">
        <v>306736</v>
      </c>
      <c r="N6" s="86">
        <v>398060</v>
      </c>
      <c r="Q6" s="86"/>
      <c r="S6" s="55"/>
      <c r="T6" s="55"/>
    </row>
    <row r="7" spans="1:20" x14ac:dyDescent="0.3">
      <c r="A7" s="32" t="s">
        <v>204</v>
      </c>
      <c r="B7" s="32" t="s">
        <v>6</v>
      </c>
      <c r="C7" s="31">
        <f>D7/(('Default &amp; Adjusted Growth Rates'!N8/1000)+1)^10</f>
        <v>226609.53432470156</v>
      </c>
      <c r="D7" s="31">
        <f>E7/(('Default &amp; Adjusted Growth Rates'!O8/1000)+1)^10</f>
        <v>233500.33529927459</v>
      </c>
      <c r="E7" s="31">
        <f>F7/(('Default &amp; Adjusted Growth Rates'!P8/1000)+1)^10</f>
        <v>243010.27484866983</v>
      </c>
      <c r="F7" s="31">
        <f>G7/(('Default &amp; Adjusted Growth Rates'!Q8/1000)+1)^10</f>
        <v>260566.95761050613</v>
      </c>
      <c r="G7" s="31">
        <f>H7/(('Default &amp; Adjusted Growth Rates'!R8/1000)+1)^10</f>
        <v>279392.0522112727</v>
      </c>
      <c r="H7" s="31">
        <f>I7/(('Default &amp; Adjusted Growth Rates'!S8/1000)+1)^10</f>
        <v>299577.19718058041</v>
      </c>
      <c r="I7" s="31">
        <f>J7/(('Default &amp; Adjusted Growth Rates'!T8/1000)+1)^10</f>
        <v>321220.65162650798</v>
      </c>
      <c r="J7" s="31">
        <f>K7/(('Default &amp; Adjusted Growth Rates'!U8/1000)+1)^10</f>
        <v>341022.68227504269</v>
      </c>
      <c r="K7" s="31">
        <f>L7/(('Default &amp; Adjusted Growth Rates'!V8/1000)+1)^10</f>
        <v>395770.74503976718</v>
      </c>
      <c r="L7" s="31">
        <f>M7/(('Default &amp; Adjusted Growth Rates'!W8/1000)+1)^10</f>
        <v>454802.91380287783</v>
      </c>
      <c r="M7" s="31">
        <v>543627</v>
      </c>
      <c r="N7" s="86">
        <v>577633</v>
      </c>
      <c r="Q7" s="86"/>
      <c r="S7" s="55"/>
      <c r="T7" s="55"/>
    </row>
    <row r="8" spans="1:20" x14ac:dyDescent="0.3">
      <c r="A8" s="32" t="s">
        <v>205</v>
      </c>
      <c r="B8" s="32" t="s">
        <v>6</v>
      </c>
      <c r="C8" s="31">
        <f>D8/(('Default &amp; Adjusted Growth Rates'!N9/1000)+1)^10</f>
        <v>1183497.3899936748</v>
      </c>
      <c r="D8" s="31">
        <f>E8/(('Default &amp; Adjusted Growth Rates'!O9/1000)+1)^10</f>
        <v>1244021.6027878807</v>
      </c>
      <c r="E8" s="31">
        <f>F8/(('Default &amp; Adjusted Growth Rates'!P9/1000)+1)^10</f>
        <v>1320710.8000144889</v>
      </c>
      <c r="F8" s="31">
        <f>G8/(('Default &amp; Adjusted Growth Rates'!Q9/1000)+1)^10</f>
        <v>1416127.7553281062</v>
      </c>
      <c r="G8" s="31">
        <f>H8/(('Default &amp; Adjusted Growth Rates'!R9/1000)+1)^10</f>
        <v>1518438.2677786993</v>
      </c>
      <c r="H8" s="31">
        <f>I8/(('Default &amp; Adjusted Growth Rates'!S9/1000)+1)^10</f>
        <v>1596091.4012886891</v>
      </c>
      <c r="I8" s="31">
        <f>J8/(('Default &amp; Adjusted Growth Rates'!T9/1000)+1)^10</f>
        <v>1711403.687605679</v>
      </c>
      <c r="J8" s="31">
        <f>K8/(('Default &amp; Adjusted Growth Rates'!U9/1000)+1)^10</f>
        <v>1853351.4601846237</v>
      </c>
      <c r="K8" s="31">
        <f>L8/(('Default &amp; Adjusted Growth Rates'!V9/1000)+1)^10</f>
        <v>2193649.8853564868</v>
      </c>
      <c r="L8" s="31">
        <f>M8/(('Default &amp; Adjusted Growth Rates'!W9/1000)+1)^10</f>
        <v>2520849.184098314</v>
      </c>
      <c r="M8" s="31">
        <v>3013177</v>
      </c>
      <c r="N8" s="86">
        <v>3556749</v>
      </c>
      <c r="Q8" s="86"/>
      <c r="S8" s="55"/>
      <c r="T8" s="55"/>
    </row>
    <row r="9" spans="1:20" x14ac:dyDescent="0.3">
      <c r="A9" s="32" t="s">
        <v>7</v>
      </c>
      <c r="B9" s="32" t="s">
        <v>6</v>
      </c>
      <c r="C9" s="31">
        <f>D9/(('Default &amp; Adjusted Growth Rates'!N10/1000)+1)^10</f>
        <v>800997.78818276303</v>
      </c>
      <c r="D9" s="31">
        <f>E9/(('Default &amp; Adjusted Growth Rates'!O10/1000)+1)^10</f>
        <v>841960.92083480966</v>
      </c>
      <c r="E9" s="31">
        <f>F9/(('Default &amp; Adjusted Growth Rates'!P10/1000)+1)^10</f>
        <v>893864.60720994673</v>
      </c>
      <c r="F9" s="31">
        <f>G9/(('Default &amp; Adjusted Growth Rates'!Q10/1000)+1)^10</f>
        <v>958443.34714426077</v>
      </c>
      <c r="G9" s="31">
        <f>H9/(('Default &amp; Adjusted Growth Rates'!R10/1000)+1)^10</f>
        <v>1027687.6858928305</v>
      </c>
      <c r="H9" s="31">
        <f>I9/(('Default &amp; Adjusted Growth Rates'!S10/1000)+1)^10</f>
        <v>1101934.6974264041</v>
      </c>
      <c r="I9" s="31">
        <f>J9/(('Default &amp; Adjusted Growth Rates'!T10/1000)+1)^10</f>
        <v>1181545.8081871446</v>
      </c>
      <c r="J9" s="31">
        <f>K9/(('Default &amp; Adjusted Growth Rates'!U10/1000)+1)^10</f>
        <v>1254383.6104514084</v>
      </c>
      <c r="K9" s="31">
        <f>L9/(('Default &amp; Adjusted Growth Rates'!V10/1000)+1)^10</f>
        <v>1455763.390171302</v>
      </c>
      <c r="L9" s="31">
        <f>M9/(('Default &amp; Adjusted Growth Rates'!W10/1000)+1)^10</f>
        <v>1672901.3954554354</v>
      </c>
      <c r="M9" s="31">
        <v>1999623</v>
      </c>
      <c r="N9" s="86">
        <v>2268356</v>
      </c>
      <c r="Q9" s="86"/>
      <c r="S9" s="55"/>
      <c r="T9" s="55"/>
    </row>
    <row r="10" spans="1:20" x14ac:dyDescent="0.3">
      <c r="A10" s="32" t="s">
        <v>8</v>
      </c>
      <c r="B10" s="32" t="s">
        <v>6</v>
      </c>
      <c r="C10" s="31">
        <f>D10/(('Default &amp; Adjusted Growth Rates'!N11/1000)+1)^10</f>
        <v>368088.61948313128</v>
      </c>
      <c r="D10" s="31">
        <f>E10/(('Default &amp; Adjusted Growth Rates'!O11/1000)+1)^10</f>
        <v>386912.72008621041</v>
      </c>
      <c r="E10" s="31">
        <f>F10/(('Default &amp; Adjusted Growth Rates'!P11/1000)+1)^10</f>
        <v>410764.41673977266</v>
      </c>
      <c r="F10" s="31">
        <f>G10/(('Default &amp; Adjusted Growth Rates'!Q11/1000)+1)^10</f>
        <v>440440.77737531299</v>
      </c>
      <c r="G10" s="31">
        <f>H10/(('Default &amp; Adjusted Growth Rates'!R11/1000)+1)^10</f>
        <v>472261.15619909036</v>
      </c>
      <c r="H10" s="31">
        <f>I10/(('Default &amp; Adjusted Growth Rates'!S11/1000)+1)^10</f>
        <v>506380.45138234436</v>
      </c>
      <c r="I10" s="31">
        <f>J10/(('Default &amp; Adjusted Growth Rates'!T11/1000)+1)^10</f>
        <v>542964.75197313866</v>
      </c>
      <c r="J10" s="31">
        <f>K10/(('Default &amp; Adjusted Growth Rates'!U11/1000)+1)^10</f>
        <v>576436.46247868729</v>
      </c>
      <c r="K10" s="31">
        <f>L10/(('Default &amp; Adjusted Growth Rates'!V11/1000)+1)^10</f>
        <v>668978.04773959389</v>
      </c>
      <c r="L10" s="31">
        <f>M10/(('Default &amp; Adjusted Growth Rates'!W11/1000)+1)^10</f>
        <v>768761.13051649765</v>
      </c>
      <c r="M10" s="31">
        <v>918902</v>
      </c>
      <c r="N10" s="86">
        <v>1139522</v>
      </c>
      <c r="Q10" s="86"/>
      <c r="S10" s="55"/>
      <c r="T10" s="55"/>
    </row>
    <row r="11" spans="1:20" x14ac:dyDescent="0.3">
      <c r="A11" s="32" t="s">
        <v>208</v>
      </c>
      <c r="B11" s="32" t="s">
        <v>9</v>
      </c>
      <c r="C11" s="31">
        <f>D11/(('Default &amp; Adjusted Growth Rates'!N12/1000)+1)^10</f>
        <v>1128825.166108947</v>
      </c>
      <c r="D11" s="31">
        <f>E11/(('Default &amp; Adjusted Growth Rates'!O12/1000)+1)^10</f>
        <v>1210379.0236456026</v>
      </c>
      <c r="E11" s="31">
        <f>F11/(('Default &amp; Adjusted Growth Rates'!P12/1000)+1)^10</f>
        <v>1284994.283907393</v>
      </c>
      <c r="F11" s="31">
        <f>G11/(('Default &amp; Adjusted Growth Rates'!Q12/1000)+1)^10</f>
        <v>1377830.8399229115</v>
      </c>
      <c r="G11" s="31">
        <f>H11/(('Default &amp; Adjusted Growth Rates'!R12/1000)+1)^10</f>
        <v>1448293.2910064405</v>
      </c>
      <c r="H11" s="31">
        <f>I11/(('Default &amp; Adjusted Growth Rates'!S12/1000)+1)^10</f>
        <v>1552927.6562493516</v>
      </c>
      <c r="I11" s="31">
        <f>J11/(('Default &amp; Adjusted Growth Rates'!T12/1000)+1)^10</f>
        <v>1616174.8807836848</v>
      </c>
      <c r="J11" s="31">
        <f>K11/(('Default &amp; Adjusted Growth Rates'!U12/1000)+1)^10</f>
        <v>1715805.9112315087</v>
      </c>
      <c r="K11" s="31">
        <f>L11/(('Default &amp; Adjusted Growth Rates'!V12/1000)+1)^10</f>
        <v>1991262.807803642</v>
      </c>
      <c r="L11" s="31">
        <f>M11/(('Default &amp; Adjusted Growth Rates'!W12/1000)+1)^10</f>
        <v>2288274.5591653017</v>
      </c>
      <c r="M11" s="31">
        <v>2735180</v>
      </c>
      <c r="N11" s="86">
        <v>3673666</v>
      </c>
      <c r="Q11" s="86"/>
      <c r="S11" s="55"/>
      <c r="T11" s="55"/>
    </row>
    <row r="12" spans="1:20" x14ac:dyDescent="0.3">
      <c r="A12" s="32" t="s">
        <v>10</v>
      </c>
      <c r="C12" s="31">
        <f t="shared" ref="C12:K12" si="0">SUM(C13:C15)</f>
        <v>1919709.2573885198</v>
      </c>
      <c r="D12" s="31">
        <f t="shared" si="0"/>
        <v>2028290.4206380274</v>
      </c>
      <c r="E12" s="31">
        <f t="shared" si="0"/>
        <v>2143167.6312508848</v>
      </c>
      <c r="F12" s="31">
        <f t="shared" si="0"/>
        <v>2292646.4954099446</v>
      </c>
      <c r="G12" s="31">
        <f t="shared" si="0"/>
        <v>2485460.7501935456</v>
      </c>
      <c r="H12" s="31">
        <f t="shared" si="0"/>
        <v>2713214.7046245364</v>
      </c>
      <c r="I12" s="31">
        <f t="shared" si="0"/>
        <v>2961939.9428256033</v>
      </c>
      <c r="J12" s="31">
        <f t="shared" si="0"/>
        <v>3187151.6039825985</v>
      </c>
      <c r="K12" s="31">
        <f t="shared" si="0"/>
        <v>3698819.5519661899</v>
      </c>
      <c r="L12" s="31">
        <f>SUM(L13:L15)</f>
        <v>4250526.1719035013</v>
      </c>
      <c r="M12" s="31">
        <v>5080664</v>
      </c>
      <c r="N12" s="31">
        <v>6961215</v>
      </c>
      <c r="O12" s="31"/>
      <c r="S12" s="55"/>
      <c r="T12" s="55"/>
    </row>
    <row r="13" spans="1:20" x14ac:dyDescent="0.3">
      <c r="A13" s="32" t="s">
        <v>11</v>
      </c>
      <c r="B13" s="32" t="s">
        <v>12</v>
      </c>
      <c r="C13" s="90">
        <f>D13/(('Default &amp; Adjusted Growth Rates'!N14/1000)+1)^10</f>
        <v>1265659.8597458384</v>
      </c>
      <c r="D13" s="90">
        <f>E13/(('Default &amp; Adjusted Growth Rates'!O14/1000)+1)^10</f>
        <v>1343682.9731614986</v>
      </c>
      <c r="E13" s="90">
        <f>F13/(('Default &amp; Adjusted Growth Rates'!P14/1000)+1)^10</f>
        <v>1426515.9145733593</v>
      </c>
      <c r="F13" s="90">
        <f>G13/(('Default &amp; Adjusted Growth Rates'!Q14/1000)+1)^10</f>
        <v>1529576.9369209595</v>
      </c>
      <c r="G13" s="90">
        <f>H13/(('Default &amp; Adjusted Growth Rates'!R14/1000)+1)^10</f>
        <v>1672950.1069679852</v>
      </c>
      <c r="H13" s="90">
        <f>I13/(('Default &amp; Adjusted Growth Rates'!S14/1000)+1)^10</f>
        <v>1829762.1994994937</v>
      </c>
      <c r="I13" s="90">
        <f>J13/(('Default &amp; Adjusted Growth Rates'!T14/1000)+1)^10</f>
        <v>2001272.8967662484</v>
      </c>
      <c r="J13" s="90">
        <f>K13/(('Default &amp; Adjusted Growth Rates'!U14/1000)+1)^10</f>
        <v>2167263.0907081668</v>
      </c>
      <c r="K13" s="90">
        <f>L13/(('Default &amp; Adjusted Growth Rates'!V14/1000)+1)^10</f>
        <v>2515197.2953370092</v>
      </c>
      <c r="L13" s="90">
        <f>M13/(('Default &amp; Adjusted Growth Rates'!W14/1000)+1)^10</f>
        <v>2890357.7968943808</v>
      </c>
      <c r="M13" s="90">
        <f>M$12*O13</f>
        <v>3454851.52</v>
      </c>
      <c r="N13" s="90">
        <f>N$12*P13</f>
        <v>4733626.2</v>
      </c>
      <c r="O13" s="105">
        <v>0.68</v>
      </c>
      <c r="P13" s="105">
        <v>0.68</v>
      </c>
      <c r="S13" s="55"/>
      <c r="T13" s="55"/>
    </row>
    <row r="14" spans="1:20" x14ac:dyDescent="0.3">
      <c r="A14" s="32" t="s">
        <v>13</v>
      </c>
      <c r="B14" s="32" t="s">
        <v>12</v>
      </c>
      <c r="C14" s="90">
        <f>D14/(('Default &amp; Adjusted Growth Rates'!N15/1000)+1)^10</f>
        <v>187399.06813050856</v>
      </c>
      <c r="D14" s="90">
        <f>E14/(('Default &amp; Adjusted Growth Rates'!O15/1000)+1)^10</f>
        <v>198951.50746414743</v>
      </c>
      <c r="E14" s="90">
        <f>F14/(('Default &amp; Adjusted Growth Rates'!P15/1000)+1)^10</f>
        <v>211216.11071561571</v>
      </c>
      <c r="F14" s="90">
        <f>G14/(('Default &amp; Adjusted Growth Rates'!Q15/1000)+1)^10</f>
        <v>226475.77104204512</v>
      </c>
      <c r="G14" s="90">
        <f>H14/(('Default &amp; Adjusted Growth Rates'!R15/1000)+1)^10</f>
        <v>242837.89098904547</v>
      </c>
      <c r="H14" s="90">
        <f>I14/(('Default &amp; Adjusted Growth Rates'!S15/1000)+1)^10</f>
        <v>260382.11959132587</v>
      </c>
      <c r="I14" s="90">
        <f>J14/(('Default &amp; Adjusted Growth Rates'!T15/1000)+1)^10</f>
        <v>279193.86026100005</v>
      </c>
      <c r="J14" s="90">
        <f>K14/(('Default &amp; Adjusted Growth Rates'!U15/1000)+1)^10</f>
        <v>296405.09917038155</v>
      </c>
      <c r="K14" s="90">
        <f>L14/(('Default &amp; Adjusted Growth Rates'!V15/1000)+1)^10</f>
        <v>343990.21833285561</v>
      </c>
      <c r="L14" s="90">
        <f>M14/(('Default &amp; Adjusted Growth Rates'!W15/1000)+1)^10</f>
        <v>395298.93398702558</v>
      </c>
      <c r="M14" s="90">
        <f t="shared" ref="M14:N15" si="1">M$12*O14</f>
        <v>472501.75199999998</v>
      </c>
      <c r="N14" s="90">
        <f t="shared" si="1"/>
        <v>647392.99499999988</v>
      </c>
      <c r="O14" s="105">
        <v>9.2999999999999999E-2</v>
      </c>
      <c r="P14" s="105">
        <v>9.2999999999999985E-2</v>
      </c>
      <c r="S14" s="55"/>
      <c r="T14" s="55"/>
    </row>
    <row r="15" spans="1:20" x14ac:dyDescent="0.3">
      <c r="A15" s="32" t="s">
        <v>14</v>
      </c>
      <c r="B15" s="32" t="s">
        <v>15</v>
      </c>
      <c r="C15" s="90">
        <f>D15/(('Default &amp; Adjusted Growth Rates'!N16/1000)+1)^10</f>
        <v>466650.32951217284</v>
      </c>
      <c r="D15" s="90">
        <f>E15/(('Default &amp; Adjusted Growth Rates'!O16/1000)+1)^10</f>
        <v>485655.94001238147</v>
      </c>
      <c r="E15" s="90">
        <f>F15/(('Default &amp; Adjusted Growth Rates'!P16/1000)+1)^10</f>
        <v>505435.60596190958</v>
      </c>
      <c r="F15" s="90">
        <f>G15/(('Default &amp; Adjusted Growth Rates'!Q16/1000)+1)^10</f>
        <v>536593.78744693997</v>
      </c>
      <c r="G15" s="90">
        <f>H15/(('Default &amp; Adjusted Growth Rates'!R16/1000)+1)^10</f>
        <v>569672.75223651505</v>
      </c>
      <c r="H15" s="90">
        <f>I15/(('Default &amp; Adjusted Growth Rates'!S16/1000)+1)^10</f>
        <v>623070.38553371711</v>
      </c>
      <c r="I15" s="90">
        <f>J15/(('Default &amp; Adjusted Growth Rates'!T16/1000)+1)^10</f>
        <v>681473.18579835503</v>
      </c>
      <c r="J15" s="90">
        <f>K15/(('Default &amp; Adjusted Growth Rates'!U16/1000)+1)^10</f>
        <v>723483.41410404979</v>
      </c>
      <c r="K15" s="90">
        <f>L15/(('Default &amp; Adjusted Growth Rates'!V16/1000)+1)^10</f>
        <v>839632.03829632513</v>
      </c>
      <c r="L15" s="90">
        <f>M15/(('Default &amp; Adjusted Growth Rates'!W16/1000)+1)^10</f>
        <v>964869.4410220948</v>
      </c>
      <c r="M15" s="90">
        <f t="shared" si="1"/>
        <v>1153310.7280000001</v>
      </c>
      <c r="N15" s="90">
        <f t="shared" si="1"/>
        <v>1580195.8049999999</v>
      </c>
      <c r="O15" s="105">
        <v>0.22700000000000001</v>
      </c>
      <c r="P15" s="105">
        <v>0.22699999999999998</v>
      </c>
      <c r="S15" s="55"/>
      <c r="T15" s="55"/>
    </row>
    <row r="16" spans="1:20" x14ac:dyDescent="0.3">
      <c r="A16" s="32" t="s">
        <v>16</v>
      </c>
      <c r="B16" s="32" t="s">
        <v>12</v>
      </c>
      <c r="C16" s="31">
        <f>D16/(('Default &amp; Adjusted Growth Rates'!N17/1000)+1)^10</f>
        <v>528836.4059642877</v>
      </c>
      <c r="D16" s="31">
        <f>E16/(('Default &amp; Adjusted Growth Rates'!O17/1000)+1)^10</f>
        <v>561437.15770904755</v>
      </c>
      <c r="E16" s="31">
        <f>F16/(('Default &amp; Adjusted Growth Rates'!P17/1000)+1)^10</f>
        <v>596047.62172462873</v>
      </c>
      <c r="F16" s="31">
        <f>G16/(('Default &amp; Adjusted Growth Rates'!Q17/1000)+1)^10</f>
        <v>651917.47368361289</v>
      </c>
      <c r="G16" s="31">
        <f>H16/(('Default &amp; Adjusted Growth Rates'!R17/1000)+1)^10</f>
        <v>699016.33927474241</v>
      </c>
      <c r="H16" s="31">
        <f>I16/(('Default &amp; Adjusted Growth Rates'!S17/1000)+1)^10</f>
        <v>749517.94099355524</v>
      </c>
      <c r="I16" s="31">
        <f>J16/(('Default &amp; Adjusted Growth Rates'!T17/1000)+1)^10</f>
        <v>803668.11518895964</v>
      </c>
      <c r="J16" s="31">
        <f>K16/(('Default &amp; Adjusted Growth Rates'!U17/1000)+1)^10</f>
        <v>870326.20390874753</v>
      </c>
      <c r="K16" s="31">
        <f>L16/(('Default &amp; Adjusted Growth Rates'!V17/1000)+1)^10</f>
        <v>1010049.0907252635</v>
      </c>
      <c r="L16" s="31">
        <f>M16/(('Default &amp; Adjusted Growth Rates'!W17/1000)+1)^10</f>
        <v>1160705.4723047786</v>
      </c>
      <c r="M16" s="31">
        <v>1387394</v>
      </c>
      <c r="N16" s="31">
        <v>1658385</v>
      </c>
      <c r="S16" s="55"/>
      <c r="T16" s="55"/>
    </row>
    <row r="17" spans="1:20" x14ac:dyDescent="0.3">
      <c r="A17" s="32" t="s">
        <v>206</v>
      </c>
      <c r="C17" s="31">
        <f t="shared" ref="C17:K17" si="2">SUM(C18:C19)</f>
        <v>888012.53767929529</v>
      </c>
      <c r="D17" s="31">
        <f t="shared" si="2"/>
        <v>922526.30614300584</v>
      </c>
      <c r="E17" s="31">
        <f t="shared" si="2"/>
        <v>998577.36790661362</v>
      </c>
      <c r="F17" s="31">
        <f t="shared" si="2"/>
        <v>1086309.0670172188</v>
      </c>
      <c r="G17" s="31">
        <f t="shared" si="2"/>
        <v>1152651.6630256635</v>
      </c>
      <c r="H17" s="31">
        <f t="shared" si="2"/>
        <v>1211598.421269831</v>
      </c>
      <c r="I17" s="31">
        <f t="shared" si="2"/>
        <v>1312773.3968132529</v>
      </c>
      <c r="J17" s="31">
        <f t="shared" si="2"/>
        <v>1411746.2192194448</v>
      </c>
      <c r="K17" s="31">
        <f t="shared" si="2"/>
        <v>1638389.1219790687</v>
      </c>
      <c r="L17" s="31">
        <f>SUM(L18:L19)</f>
        <v>1882767.1220219843</v>
      </c>
      <c r="M17" s="31">
        <v>2250476</v>
      </c>
      <c r="N17" s="31">
        <v>2517286</v>
      </c>
      <c r="O17" s="31"/>
      <c r="S17" s="55"/>
      <c r="T17" s="55"/>
    </row>
    <row r="18" spans="1:20" x14ac:dyDescent="0.3">
      <c r="A18" s="32" t="s">
        <v>17</v>
      </c>
      <c r="B18" s="32" t="s">
        <v>18</v>
      </c>
      <c r="C18" s="90">
        <f>D18/(('Default &amp; Adjusted Growth Rates'!N19/1000)+1)^10</f>
        <v>535958.18885914353</v>
      </c>
      <c r="D18" s="90">
        <f>E18/(('Default &amp; Adjusted Growth Rates'!O19/1000)+1)^10</f>
        <v>563367.16140574228</v>
      </c>
      <c r="E18" s="90">
        <f>F18/(('Default &amp; Adjusted Growth Rates'!P19/1000)+1)^10</f>
        <v>628496.81956663961</v>
      </c>
      <c r="F18" s="90">
        <f>G18/(('Default &amp; Adjusted Growth Rates'!Q19/1000)+1)^10</f>
        <v>701155.97653888189</v>
      </c>
      <c r="G18" s="90">
        <f>H18/(('Default &amp; Adjusted Growth Rates'!R19/1000)+1)^10</f>
        <v>751812.15992176346</v>
      </c>
      <c r="H18" s="90">
        <f>I18/(('Default &amp; Adjusted Growth Rates'!S19/1000)+1)^10</f>
        <v>790259.93305003329</v>
      </c>
      <c r="I18" s="90">
        <f>J18/(('Default &amp; Adjusted Growth Rates'!T19/1000)+1)^10</f>
        <v>847353.58043835626</v>
      </c>
      <c r="J18" s="90">
        <f>K18/(('Default &amp; Adjusted Growth Rates'!U19/1000)+1)^10</f>
        <v>917635.04249263916</v>
      </c>
      <c r="K18" s="90">
        <f>L18/(('Default &amp; Adjusted Growth Rates'!V19/1000)+1)^10</f>
        <v>1064952.9292863947</v>
      </c>
      <c r="L18" s="90">
        <f>M18/(('Default &amp; Adjusted Growth Rates'!W19/1000)+1)^10</f>
        <v>1223798.6293142899</v>
      </c>
      <c r="M18" s="90">
        <f>M$17*O18</f>
        <v>1462809.4000000001</v>
      </c>
      <c r="N18" s="90">
        <f>N$17*P18</f>
        <v>1636235.9000000001</v>
      </c>
      <c r="O18" s="106">
        <v>0.65</v>
      </c>
      <c r="P18" s="106">
        <v>0.65</v>
      </c>
      <c r="S18" s="55"/>
      <c r="T18" s="55"/>
    </row>
    <row r="19" spans="1:20" x14ac:dyDescent="0.3">
      <c r="A19" s="32" t="s">
        <v>19</v>
      </c>
      <c r="B19" s="32" t="s">
        <v>20</v>
      </c>
      <c r="C19" s="90">
        <f>D19/(('Default &amp; Adjusted Growth Rates'!N20/1000)+1)^10</f>
        <v>352054.34882015176</v>
      </c>
      <c r="D19" s="90">
        <f>E19/(('Default &amp; Adjusted Growth Rates'!O20/1000)+1)^10</f>
        <v>359159.1447372635</v>
      </c>
      <c r="E19" s="90">
        <f>F19/(('Default &amp; Adjusted Growth Rates'!P20/1000)+1)^10</f>
        <v>370080.54833997402</v>
      </c>
      <c r="F19" s="90">
        <f>G19/(('Default &amp; Adjusted Growth Rates'!Q20/1000)+1)^10</f>
        <v>385153.09047833696</v>
      </c>
      <c r="G19" s="90">
        <f>H19/(('Default &amp; Adjusted Growth Rates'!R20/1000)+1)^10</f>
        <v>400839.50310389994</v>
      </c>
      <c r="H19" s="90">
        <f>I19/(('Default &amp; Adjusted Growth Rates'!S20/1000)+1)^10</f>
        <v>421338.48821979773</v>
      </c>
      <c r="I19" s="90">
        <f>J19/(('Default &amp; Adjusted Growth Rates'!T20/1000)+1)^10</f>
        <v>465419.81637489679</v>
      </c>
      <c r="J19" s="90">
        <f>K19/(('Default &amp; Adjusted Growth Rates'!U20/1000)+1)^10</f>
        <v>494111.17672680563</v>
      </c>
      <c r="K19" s="90">
        <f>L19/(('Default &amp; Adjusted Growth Rates'!V20/1000)+1)^10</f>
        <v>573436.192692674</v>
      </c>
      <c r="L19" s="90">
        <f>M19/(('Default &amp; Adjusted Growth Rates'!W20/1000)+1)^10</f>
        <v>658968.49270769453</v>
      </c>
      <c r="M19" s="90">
        <f>M$17*O19</f>
        <v>787666.6</v>
      </c>
      <c r="N19" s="90">
        <f>N$17*P19</f>
        <v>881050.1</v>
      </c>
      <c r="O19" s="106">
        <v>0.35</v>
      </c>
      <c r="P19" s="106">
        <v>0.35</v>
      </c>
      <c r="S19" s="55"/>
      <c r="T19" s="55"/>
    </row>
    <row r="20" spans="1:20" x14ac:dyDescent="0.3">
      <c r="A20" s="32" t="s">
        <v>21</v>
      </c>
      <c r="C20" s="31">
        <f t="shared" ref="C20:K20" si="3">SUM(C21:C23)</f>
        <v>14864207.948346283</v>
      </c>
      <c r="D20" s="31">
        <f t="shared" si="3"/>
        <v>15443965.450149793</v>
      </c>
      <c r="E20" s="31">
        <f t="shared" si="3"/>
        <v>16114710.119007431</v>
      </c>
      <c r="F20" s="31">
        <f t="shared" si="3"/>
        <v>16989674.084576</v>
      </c>
      <c r="G20" s="31">
        <f t="shared" si="3"/>
        <v>18097922.212536603</v>
      </c>
      <c r="H20" s="31">
        <f t="shared" si="3"/>
        <v>19134617.514939066</v>
      </c>
      <c r="I20" s="31">
        <f t="shared" si="3"/>
        <v>20950649.611615628</v>
      </c>
      <c r="J20" s="31">
        <f t="shared" si="3"/>
        <v>22957575.174163632</v>
      </c>
      <c r="K20" s="31">
        <f t="shared" si="3"/>
        <v>26891167.096038435</v>
      </c>
      <c r="L20" s="31">
        <f>SUM(L21:L23)</f>
        <v>31191279.28403452</v>
      </c>
      <c r="M20" s="31">
        <v>37283010</v>
      </c>
      <c r="N20" s="31">
        <v>45053782</v>
      </c>
      <c r="O20" s="31"/>
      <c r="Q20" s="86"/>
      <c r="S20" s="55"/>
      <c r="T20" s="55"/>
    </row>
    <row r="21" spans="1:20" x14ac:dyDescent="0.3">
      <c r="A21" s="32" t="s">
        <v>22</v>
      </c>
      <c r="B21" s="32" t="s">
        <v>18</v>
      </c>
      <c r="C21" s="90">
        <f>D21/(('Default &amp; Adjusted Growth Rates'!N22/1000)+1)^10</f>
        <v>2453881.8306918335</v>
      </c>
      <c r="D21" s="90">
        <f>E21/(('Default &amp; Adjusted Growth Rates'!O22/1000)+1)^10</f>
        <v>2528500.1002223189</v>
      </c>
      <c r="E21" s="90">
        <f>F21/(('Default &amp; Adjusted Growth Rates'!P22/1000)+1)^10</f>
        <v>2631480.1797709614</v>
      </c>
      <c r="F21" s="90">
        <f>G21/(('Default &amp; Adjusted Growth Rates'!Q22/1000)+1)^10</f>
        <v>2766054.4236271679</v>
      </c>
      <c r="G21" s="90">
        <f>H21/(('Default &amp; Adjusted Growth Rates'!R22/1000)+1)^10</f>
        <v>3085831.9886093908</v>
      </c>
      <c r="H21" s="90">
        <f>I21/(('Default &amp; Adjusted Growth Rates'!S22/1000)+1)^10</f>
        <v>3375078.9717196673</v>
      </c>
      <c r="I21" s="90">
        <f>J21/(('Default &amp; Adjusted Growth Rates'!T22/1000)+1)^10</f>
        <v>3618917.1832501339</v>
      </c>
      <c r="J21" s="90">
        <f>K21/(('Default &amp; Adjusted Growth Rates'!U22/1000)+1)^10</f>
        <v>3919078.5286009246</v>
      </c>
      <c r="K21" s="90">
        <f>L21/(('Default &amp; Adjusted Growth Rates'!V22/1000)+1)^10</f>
        <v>4638670.1873114118</v>
      </c>
      <c r="L21" s="90">
        <f>M21/(('Default &amp; Adjusted Growth Rates'!W22/1000)+1)^10</f>
        <v>5436639.9792072168</v>
      </c>
      <c r="M21" s="90">
        <f>M$20*O21</f>
        <v>6498428.6430000002</v>
      </c>
      <c r="N21" s="90">
        <f>N$20*P21</f>
        <v>7852874.2026000004</v>
      </c>
      <c r="O21" s="103">
        <v>0.17430000000000001</v>
      </c>
      <c r="P21" s="103">
        <v>0.17430000000000001</v>
      </c>
      <c r="S21" s="55"/>
      <c r="T21" s="55"/>
    </row>
    <row r="22" spans="1:20" x14ac:dyDescent="0.3">
      <c r="A22" s="32" t="s">
        <v>23</v>
      </c>
      <c r="B22" s="32" t="s">
        <v>24</v>
      </c>
      <c r="C22" s="90">
        <f>D22/(('Default &amp; Adjusted Growth Rates'!N23/1000)+1)^10</f>
        <v>3016146.2649776312</v>
      </c>
      <c r="D22" s="90">
        <f>E22/(('Default &amp; Adjusted Growth Rates'!O23/1000)+1)^10</f>
        <v>3331701.8977706577</v>
      </c>
      <c r="E22" s="90">
        <f>F22/(('Default &amp; Adjusted Growth Rates'!P23/1000)+1)^10</f>
        <v>3608040.944315095</v>
      </c>
      <c r="F22" s="90">
        <f>G22/(('Default &amp; Adjusted Growth Rates'!Q23/1000)+1)^10</f>
        <v>3946236.5952558299</v>
      </c>
      <c r="G22" s="90">
        <f>H22/(('Default &amp; Adjusted Growth Rates'!R23/1000)+1)^10</f>
        <v>4316132.6343242107</v>
      </c>
      <c r="H22" s="90">
        <f>I22/(('Default &amp; Adjusted Growth Rates'!S23/1000)+1)^10</f>
        <v>4627958.8378295051</v>
      </c>
      <c r="I22" s="90">
        <f>J22/(('Default &amp; Adjusted Growth Rates'!T23/1000)+1)^10</f>
        <v>4913254.8867691383</v>
      </c>
      <c r="J22" s="90">
        <f>K22/(('Default &amp; Adjusted Growth Rates'!U23/1000)+1)^10</f>
        <v>5320771.5891932286</v>
      </c>
      <c r="K22" s="90">
        <f>L22/(('Default &amp; Adjusted Growth Rates'!V23/1000)+1)^10</f>
        <v>6174972.6498926803</v>
      </c>
      <c r="L22" s="90">
        <f>M22/(('Default &amp; Adjusted Growth Rates'!W23/1000)+1)^10</f>
        <v>7096016.0371178528</v>
      </c>
      <c r="M22" s="90">
        <f t="shared" ref="M22:N23" si="4">M$20*O22</f>
        <v>8481884.7750000004</v>
      </c>
      <c r="N22" s="90">
        <f t="shared" si="4"/>
        <v>10249735.405000001</v>
      </c>
      <c r="O22" s="103">
        <v>0.22750000000000001</v>
      </c>
      <c r="P22" s="103">
        <v>0.22750000000000001</v>
      </c>
      <c r="S22" s="55"/>
      <c r="T22" s="55"/>
    </row>
    <row r="23" spans="1:20" x14ac:dyDescent="0.3">
      <c r="A23" s="32" t="s">
        <v>25</v>
      </c>
      <c r="B23" s="32" t="s">
        <v>20</v>
      </c>
      <c r="C23" s="90">
        <f>D23/(('Default &amp; Adjusted Growth Rates'!N24/1000)+1)^10</f>
        <v>9394179.8526768181</v>
      </c>
      <c r="D23" s="90">
        <f>E23/(('Default &amp; Adjusted Growth Rates'!O24/1000)+1)^10</f>
        <v>9583763.4521568175</v>
      </c>
      <c r="E23" s="90">
        <f>F23/(('Default &amp; Adjusted Growth Rates'!P24/1000)+1)^10</f>
        <v>9875188.9949213751</v>
      </c>
      <c r="F23" s="90">
        <f>G23/(('Default &amp; Adjusted Growth Rates'!Q24/1000)+1)^10</f>
        <v>10277383.065693002</v>
      </c>
      <c r="G23" s="90">
        <f>H23/(('Default &amp; Adjusted Growth Rates'!R24/1000)+1)^10</f>
        <v>10695957.589602999</v>
      </c>
      <c r="H23" s="90">
        <f>I23/(('Default &amp; Adjusted Growth Rates'!S24/1000)+1)^10</f>
        <v>11131579.705389895</v>
      </c>
      <c r="I23" s="90">
        <f>J23/(('Default &amp; Adjusted Growth Rates'!T24/1000)+1)^10</f>
        <v>12418477.541596355</v>
      </c>
      <c r="J23" s="90">
        <f>K23/(('Default &amp; Adjusted Growth Rates'!U24/1000)+1)^10</f>
        <v>13717725.056369478</v>
      </c>
      <c r="K23" s="90">
        <f>L23/(('Default &amp; Adjusted Growth Rates'!V24/1000)+1)^10</f>
        <v>16077524.258834343</v>
      </c>
      <c r="L23" s="90">
        <f>M23/(('Default &amp; Adjusted Growth Rates'!W24/1000)+1)^10</f>
        <v>18658623.267709449</v>
      </c>
      <c r="M23" s="90">
        <f t="shared" si="4"/>
        <v>22302696.581999999</v>
      </c>
      <c r="N23" s="90">
        <f t="shared" si="4"/>
        <v>26951172.392399997</v>
      </c>
      <c r="O23" s="103">
        <v>0.59819999999999995</v>
      </c>
      <c r="P23" s="103">
        <v>0.59819999999999995</v>
      </c>
      <c r="S23" s="55"/>
      <c r="T23" s="55"/>
    </row>
    <row r="24" spans="1:20" x14ac:dyDescent="0.3">
      <c r="A24" s="32" t="s">
        <v>26</v>
      </c>
      <c r="B24" s="32" t="s">
        <v>20</v>
      </c>
      <c r="C24" s="31">
        <f>D24/(('Default &amp; Adjusted Growth Rates'!N25/1000)+1)^10</f>
        <v>1172489.7226731337</v>
      </c>
      <c r="D24" s="31">
        <f>E24/(('Default &amp; Adjusted Growth Rates'!O25/1000)+1)^10</f>
        <v>1196151.6948158471</v>
      </c>
      <c r="E24" s="31">
        <f>F24/(('Default &amp; Adjusted Growth Rates'!P25/1000)+1)^10</f>
        <v>1232524.5830481837</v>
      </c>
      <c r="F24" s="31">
        <f>G24/(('Default &amp; Adjusted Growth Rates'!Q25/1000)+1)^10</f>
        <v>1282722.5164383384</v>
      </c>
      <c r="G24" s="31">
        <f>H24/(('Default &amp; Adjusted Growth Rates'!R25/1000)+1)^10</f>
        <v>1334964.8979079064</v>
      </c>
      <c r="H24" s="31">
        <f>I24/(('Default &amp; Adjusted Growth Rates'!S25/1000)+1)^10</f>
        <v>1389334.9931944814</v>
      </c>
      <c r="I24" s="31">
        <f>J24/(('Default &amp; Adjusted Growth Rates'!T25/1000)+1)^10</f>
        <v>1549953.0046382823</v>
      </c>
      <c r="J24" s="31">
        <f>K24/(('Default &amp; Adjusted Growth Rates'!U25/1000)+1)^10</f>
        <v>1678509.6848673946</v>
      </c>
      <c r="K24" s="31">
        <f>L24/(('Default &amp; Adjusted Growth Rates'!V25/1000)+1)^10</f>
        <v>1928871.9671468781</v>
      </c>
      <c r="L24" s="31">
        <f>M24/(('Default &amp; Adjusted Growth Rates'!W25/1000)+1)^10</f>
        <v>2194814.673445391</v>
      </c>
      <c r="M24" s="31">
        <v>2597810</v>
      </c>
      <c r="N24" s="31">
        <v>3505050</v>
      </c>
      <c r="S24" s="55"/>
      <c r="T24" s="55"/>
    </row>
    <row r="25" spans="1:20" x14ac:dyDescent="0.3">
      <c r="A25" s="32" t="s">
        <v>207</v>
      </c>
      <c r="B25" s="32" t="s">
        <v>15</v>
      </c>
      <c r="C25" s="31">
        <f>D25/(('Default &amp; Adjusted Growth Rates'!N26/1000)+1)^10</f>
        <v>1958683.6052802773</v>
      </c>
      <c r="D25" s="31">
        <f>E25/(('Default &amp; Adjusted Growth Rates'!O26/1000)+1)^10</f>
        <v>1998211.7273680919</v>
      </c>
      <c r="E25" s="31">
        <f>F25/(('Default &amp; Adjusted Growth Rates'!P26/1000)+1)^10</f>
        <v>2038537.5650397695</v>
      </c>
      <c r="F25" s="31">
        <f>G25/(('Default &amp; Adjusted Growth Rates'!Q26/1000)+1)^10</f>
        <v>2121562.5807762663</v>
      </c>
      <c r="G25" s="31">
        <f>H25/(('Default &amp; Adjusted Growth Rates'!R26/1000)+1)^10</f>
        <v>2207969.0172705948</v>
      </c>
      <c r="H25" s="31">
        <f>I25/(('Default &amp; Adjusted Growth Rates'!S26/1000)+1)^10</f>
        <v>2320884.8443557844</v>
      </c>
      <c r="I25" s="31">
        <f>J25/(('Default &amp; Adjusted Growth Rates'!T26/1000)+1)^10</f>
        <v>2589197.3178171795</v>
      </c>
      <c r="J25" s="31">
        <f>K25/(('Default &amp; Adjusted Growth Rates'!U26/1000)+1)^10</f>
        <v>2803951.3204486198</v>
      </c>
      <c r="K25" s="31">
        <f>L25/(('Default &amp; Adjusted Growth Rates'!V26/1000)+1)^10</f>
        <v>3190545.3584097782</v>
      </c>
      <c r="L25" s="31">
        <f>M25/(('Default &amp; Adjusted Growth Rates'!W26/1000)+1)^10</f>
        <v>3594761.222327861</v>
      </c>
      <c r="M25" s="31">
        <v>4213152</v>
      </c>
      <c r="N25" s="31">
        <v>4778621</v>
      </c>
      <c r="S25" s="55"/>
      <c r="T25" s="55"/>
    </row>
    <row r="26" spans="1:20" x14ac:dyDescent="0.3">
      <c r="A26" s="32" t="s">
        <v>27</v>
      </c>
      <c r="B26" s="32" t="s">
        <v>15</v>
      </c>
      <c r="C26" s="31">
        <f>D26/(('Default &amp; Adjusted Growth Rates'!N27/1000)+1)^10</f>
        <v>2119935.3500323473</v>
      </c>
      <c r="D26" s="31">
        <f>E26/(('Default &amp; Adjusted Growth Rates'!O27/1000)+1)^10</f>
        <v>2162717.6876740418</v>
      </c>
      <c r="E26" s="31">
        <f>F26/(('Default &amp; Adjusted Growth Rates'!P27/1000)+1)^10</f>
        <v>2206363.4141044845</v>
      </c>
      <c r="F26" s="31">
        <f>G26/(('Default &amp; Adjusted Growth Rates'!Q27/1000)+1)^10</f>
        <v>2296223.5963831865</v>
      </c>
      <c r="G26" s="31">
        <f>H26/(('Default &amp; Adjusted Growth Rates'!R27/1000)+1)^10</f>
        <v>2389743.5802646265</v>
      </c>
      <c r="H26" s="31">
        <f>I26/(('Default &amp; Adjusted Growth Rates'!S27/1000)+1)^10</f>
        <v>2511955.3825029875</v>
      </c>
      <c r="I26" s="31">
        <f>J26/(('Default &amp; Adjusted Growth Rates'!T27/1000)+1)^10</f>
        <v>2802357.1073206281</v>
      </c>
      <c r="J26" s="31">
        <f>K26/(('Default &amp; Adjusted Growth Rates'!U27/1000)+1)^10</f>
        <v>3034791.0749670686</v>
      </c>
      <c r="K26" s="31">
        <f>L26/(('Default &amp; Adjusted Growth Rates'!V27/1000)+1)^10</f>
        <v>3487452.8776484081</v>
      </c>
      <c r="L26" s="31">
        <f>M26/(('Default &amp; Adjusted Growth Rates'!W27/1000)+1)^10</f>
        <v>3968284.5099014421</v>
      </c>
      <c r="M26" s="31">
        <v>4696911</v>
      </c>
      <c r="N26" s="31">
        <v>5402550</v>
      </c>
      <c r="S26" s="55"/>
      <c r="T26" s="55"/>
    </row>
    <row r="27" spans="1:20" x14ac:dyDescent="0.3">
      <c r="A27" s="33" t="s">
        <v>125</v>
      </c>
      <c r="B27" s="57"/>
      <c r="C27" s="34">
        <f>SUM(C4:C26)-C20-C17-C12</f>
        <v>28487162.175879892</v>
      </c>
      <c r="D27" s="34">
        <f t="shared" ref="D27:N27" si="5">SUM(D4:D26)-D20-D17-D12</f>
        <v>29633429.767065797</v>
      </c>
      <c r="E27" s="34">
        <f t="shared" si="5"/>
        <v>30988336.081527825</v>
      </c>
      <c r="F27" s="34">
        <f t="shared" si="5"/>
        <v>32831499.298188388</v>
      </c>
      <c r="G27" s="34">
        <f t="shared" si="5"/>
        <v>34916138.962354466</v>
      </c>
      <c r="H27" s="34">
        <f t="shared" si="5"/>
        <v>37020586.173682347</v>
      </c>
      <c r="I27" s="34">
        <f t="shared" si="5"/>
        <v>40423654.60317494</v>
      </c>
      <c r="J27" s="34">
        <f t="shared" si="5"/>
        <v>43893069.879530154</v>
      </c>
      <c r="K27" s="34">
        <f t="shared" si="5"/>
        <v>51113215.518437721</v>
      </c>
      <c r="L27" s="34">
        <f t="shared" si="5"/>
        <v>58893438.611872278</v>
      </c>
      <c r="M27" s="34">
        <f t="shared" si="5"/>
        <v>70239746.000000015</v>
      </c>
      <c r="N27" s="34">
        <f t="shared" si="5"/>
        <v>85656080</v>
      </c>
      <c r="S27" s="55"/>
      <c r="T27" s="55"/>
    </row>
    <row r="28" spans="1:20" x14ac:dyDescent="0.3">
      <c r="A28" s="14" t="s">
        <v>101</v>
      </c>
      <c r="B28" s="57"/>
      <c r="C28" s="34"/>
      <c r="D28" s="30">
        <f t="shared" ref="D28:N28" si="6">((D27/C27)^(1/10))*100-100</f>
        <v>0.39527488117845166</v>
      </c>
      <c r="E28" s="30">
        <f t="shared" si="6"/>
        <v>0.44807858508218601</v>
      </c>
      <c r="F28" s="30">
        <f t="shared" si="6"/>
        <v>0.57944754781655661</v>
      </c>
      <c r="G28" s="30">
        <f t="shared" si="6"/>
        <v>0.61750633533310406</v>
      </c>
      <c r="H28" s="30">
        <f t="shared" si="6"/>
        <v>0.58696577498488978</v>
      </c>
      <c r="I28" s="30">
        <f t="shared" si="6"/>
        <v>0.88328799430132676</v>
      </c>
      <c r="J28" s="30">
        <f t="shared" si="6"/>
        <v>0.82681259560872888</v>
      </c>
      <c r="K28" s="30">
        <f t="shared" si="6"/>
        <v>1.5345210805845682</v>
      </c>
      <c r="L28" s="30">
        <f t="shared" si="6"/>
        <v>1.4269511329334676</v>
      </c>
      <c r="M28" s="30">
        <f t="shared" si="6"/>
        <v>1.7774585418617761</v>
      </c>
      <c r="N28" s="30">
        <f t="shared" si="6"/>
        <v>2.0040760291317241</v>
      </c>
      <c r="S28" s="55"/>
      <c r="T28" s="55"/>
    </row>
    <row r="29" spans="1:20" x14ac:dyDescent="0.3">
      <c r="C29" s="31"/>
      <c r="D29" s="31"/>
      <c r="E29" s="31"/>
      <c r="F29" s="31"/>
      <c r="G29" s="31"/>
      <c r="H29" s="31"/>
      <c r="I29" s="31"/>
      <c r="J29" s="31"/>
      <c r="K29" s="31"/>
      <c r="L29" s="31"/>
      <c r="M29" s="31"/>
      <c r="N29" s="31"/>
      <c r="S29" s="55"/>
      <c r="T29" s="55"/>
    </row>
    <row r="30" spans="1:20" x14ac:dyDescent="0.3">
      <c r="C30" s="31"/>
      <c r="D30" s="31"/>
      <c r="E30" s="31"/>
      <c r="F30" s="31"/>
      <c r="G30" s="31"/>
      <c r="H30" s="31"/>
      <c r="I30" s="31"/>
      <c r="J30" s="31"/>
      <c r="K30" s="31"/>
      <c r="L30" s="31"/>
      <c r="M30" s="31"/>
      <c r="N30" s="31"/>
      <c r="S30" s="55"/>
      <c r="T30" s="55"/>
    </row>
    <row r="31" spans="1:20" x14ac:dyDescent="0.3">
      <c r="C31" s="31"/>
      <c r="D31" s="31"/>
      <c r="E31" s="31"/>
      <c r="F31" s="31"/>
      <c r="G31" s="31"/>
      <c r="H31" s="31"/>
      <c r="I31" s="31"/>
      <c r="J31" s="31"/>
      <c r="K31" s="31"/>
      <c r="L31" s="31"/>
      <c r="M31" s="31"/>
      <c r="N31" s="31"/>
      <c r="S31" s="55"/>
      <c r="T31" s="55"/>
    </row>
    <row r="32" spans="1:20" x14ac:dyDescent="0.3">
      <c r="C32" s="31"/>
      <c r="D32" s="31"/>
      <c r="E32" s="31"/>
      <c r="F32" s="31"/>
      <c r="G32" s="31"/>
      <c r="H32" s="31"/>
      <c r="I32" s="31"/>
      <c r="J32" s="31"/>
      <c r="K32" s="31"/>
      <c r="L32" s="31"/>
      <c r="M32" s="31"/>
      <c r="N32" s="31"/>
      <c r="S32" s="55"/>
      <c r="T32" s="55"/>
    </row>
    <row r="33" spans="3:20" x14ac:dyDescent="0.3">
      <c r="C33" s="31"/>
      <c r="D33" s="31"/>
      <c r="E33" s="31"/>
      <c r="F33" s="31"/>
      <c r="G33" s="31"/>
      <c r="H33" s="31"/>
      <c r="I33" s="31"/>
      <c r="J33" s="31"/>
      <c r="K33" s="31"/>
      <c r="L33" s="31"/>
      <c r="M33" s="31"/>
      <c r="N33" s="31"/>
      <c r="S33" s="55"/>
      <c r="T33" s="55"/>
    </row>
    <row r="34" spans="3:20" x14ac:dyDescent="0.3">
      <c r="C34" s="31"/>
      <c r="D34" s="31"/>
      <c r="E34" s="31"/>
      <c r="F34" s="31"/>
      <c r="G34" s="31"/>
      <c r="H34" s="31"/>
      <c r="I34" s="31"/>
      <c r="J34" s="31"/>
      <c r="K34" s="31"/>
      <c r="L34" s="31"/>
      <c r="M34" s="31"/>
      <c r="N34" s="31"/>
      <c r="S34" s="55"/>
      <c r="T34" s="55"/>
    </row>
    <row r="35" spans="3:20" x14ac:dyDescent="0.3">
      <c r="C35" s="31"/>
      <c r="D35" s="31"/>
      <c r="E35" s="31"/>
      <c r="F35" s="31"/>
      <c r="G35" s="31"/>
      <c r="H35" s="31"/>
      <c r="I35" s="31"/>
      <c r="J35" s="31"/>
      <c r="K35" s="31"/>
      <c r="L35" s="31"/>
      <c r="M35" s="31"/>
      <c r="N35" s="31"/>
      <c r="S35" s="55"/>
      <c r="T35" s="55"/>
    </row>
    <row r="36" spans="3:20" x14ac:dyDescent="0.3">
      <c r="C36" s="31"/>
      <c r="D36" s="31"/>
      <c r="E36" s="31"/>
      <c r="F36" s="31"/>
      <c r="G36" s="31"/>
      <c r="H36" s="31"/>
      <c r="I36" s="31"/>
      <c r="J36" s="31"/>
      <c r="K36" s="31"/>
      <c r="L36" s="31"/>
      <c r="M36" s="31"/>
      <c r="N36" s="31"/>
      <c r="S36" s="55"/>
      <c r="T36" s="55"/>
    </row>
    <row r="37" spans="3:20" x14ac:dyDescent="0.3">
      <c r="C37" s="31"/>
      <c r="D37" s="31"/>
      <c r="E37" s="31"/>
      <c r="F37" s="31"/>
      <c r="G37" s="31"/>
      <c r="H37" s="31"/>
      <c r="I37" s="31"/>
      <c r="J37" s="31"/>
      <c r="K37" s="31"/>
      <c r="L37" s="31"/>
      <c r="M37" s="31"/>
      <c r="N37" s="31"/>
      <c r="S37" s="55"/>
      <c r="T37" s="55"/>
    </row>
    <row r="38" spans="3:20" x14ac:dyDescent="0.3">
      <c r="C38" s="31"/>
      <c r="D38" s="31"/>
      <c r="E38" s="31"/>
      <c r="F38" s="31"/>
      <c r="G38" s="31"/>
      <c r="H38" s="31"/>
      <c r="I38" s="31"/>
      <c r="J38" s="31"/>
      <c r="K38" s="31"/>
      <c r="L38" s="31"/>
      <c r="M38" s="31"/>
      <c r="N38" s="31"/>
      <c r="S38" s="55"/>
      <c r="T38" s="55"/>
    </row>
    <row r="39" spans="3:20" x14ac:dyDescent="0.3">
      <c r="C39" s="31"/>
      <c r="D39" s="31"/>
      <c r="E39" s="31"/>
      <c r="F39" s="31"/>
      <c r="G39" s="31"/>
      <c r="H39" s="31"/>
      <c r="I39" s="31"/>
      <c r="J39" s="31"/>
      <c r="K39" s="31"/>
      <c r="L39" s="31"/>
      <c r="M39" s="31"/>
      <c r="N39" s="31"/>
      <c r="S39" s="55"/>
      <c r="T39" s="55"/>
    </row>
    <row r="40" spans="3:20" x14ac:dyDescent="0.3">
      <c r="C40" s="31"/>
      <c r="D40" s="31"/>
      <c r="E40" s="31"/>
      <c r="F40" s="31"/>
      <c r="G40" s="31"/>
      <c r="H40" s="31"/>
      <c r="I40" s="31"/>
      <c r="J40" s="31"/>
      <c r="K40" s="31"/>
      <c r="L40" s="31"/>
      <c r="M40" s="31"/>
      <c r="N40" s="31"/>
      <c r="S40" s="55"/>
      <c r="T40" s="55"/>
    </row>
    <row r="41" spans="3:20" x14ac:dyDescent="0.3">
      <c r="C41" s="31"/>
      <c r="D41" s="31"/>
      <c r="E41" s="31"/>
      <c r="F41" s="31"/>
      <c r="G41" s="31"/>
      <c r="H41" s="31"/>
      <c r="I41" s="31"/>
      <c r="J41" s="31"/>
      <c r="K41" s="31"/>
      <c r="L41" s="31"/>
      <c r="M41" s="31"/>
      <c r="N41" s="31"/>
      <c r="S41" s="55"/>
      <c r="T41" s="55"/>
    </row>
    <row r="42" spans="3:20" x14ac:dyDescent="0.3">
      <c r="C42" s="31"/>
      <c r="D42" s="31"/>
      <c r="E42" s="31"/>
      <c r="F42" s="31"/>
      <c r="G42" s="31"/>
      <c r="H42" s="31"/>
      <c r="I42" s="31"/>
      <c r="J42" s="31"/>
      <c r="K42" s="31"/>
      <c r="L42" s="31"/>
      <c r="M42" s="31"/>
      <c r="N42" s="31"/>
      <c r="S42" s="55"/>
      <c r="T42" s="55"/>
    </row>
    <row r="43" spans="3:20" x14ac:dyDescent="0.3">
      <c r="C43" s="31"/>
      <c r="D43" s="31"/>
      <c r="E43" s="31"/>
      <c r="F43" s="31"/>
      <c r="G43" s="31"/>
      <c r="H43" s="31"/>
      <c r="I43" s="31"/>
      <c r="J43" s="31"/>
      <c r="K43" s="31"/>
      <c r="L43" s="31"/>
      <c r="M43" s="31"/>
      <c r="N43" s="31"/>
      <c r="S43" s="55"/>
      <c r="T43" s="55"/>
    </row>
    <row r="44" spans="3:20" x14ac:dyDescent="0.3">
      <c r="C44" s="31"/>
      <c r="D44" s="31"/>
      <c r="E44" s="31"/>
      <c r="F44" s="31"/>
      <c r="G44" s="31"/>
      <c r="H44" s="31"/>
      <c r="I44" s="31"/>
      <c r="J44" s="31"/>
      <c r="K44" s="31"/>
      <c r="L44" s="31"/>
      <c r="M44" s="31"/>
      <c r="N44" s="31"/>
      <c r="S44" s="55"/>
      <c r="T44" s="55"/>
    </row>
    <row r="45" spans="3:20" x14ac:dyDescent="0.3">
      <c r="C45" s="31"/>
      <c r="D45" s="31"/>
      <c r="E45" s="31"/>
      <c r="F45" s="31"/>
      <c r="G45" s="31"/>
      <c r="H45" s="31"/>
      <c r="I45" s="31"/>
      <c r="J45" s="31"/>
      <c r="K45" s="31"/>
      <c r="L45" s="31"/>
      <c r="M45" s="31"/>
      <c r="N45" s="31"/>
      <c r="S45" s="55"/>
      <c r="T45" s="55"/>
    </row>
    <row r="46" spans="3:20" x14ac:dyDescent="0.3">
      <c r="C46" s="31"/>
      <c r="D46" s="31"/>
      <c r="E46" s="31"/>
      <c r="F46" s="31"/>
      <c r="G46" s="31"/>
      <c r="H46" s="31"/>
      <c r="I46" s="31"/>
      <c r="J46" s="31"/>
      <c r="K46" s="31"/>
      <c r="L46" s="31"/>
      <c r="M46" s="31"/>
      <c r="N46" s="31"/>
      <c r="S46" s="55"/>
      <c r="T46" s="55"/>
    </row>
    <row r="47" spans="3:20" x14ac:dyDescent="0.3">
      <c r="C47" s="31"/>
      <c r="D47" s="31"/>
      <c r="E47" s="31"/>
      <c r="F47" s="31"/>
      <c r="G47" s="31"/>
      <c r="H47" s="31"/>
      <c r="I47" s="31"/>
      <c r="J47" s="31"/>
      <c r="K47" s="31"/>
      <c r="L47" s="31"/>
      <c r="M47" s="31"/>
      <c r="N47" s="31"/>
      <c r="S47" s="55"/>
      <c r="T47" s="55"/>
    </row>
    <row r="48" spans="3:20" x14ac:dyDescent="0.3">
      <c r="C48" s="31"/>
      <c r="D48" s="31"/>
      <c r="E48" s="31"/>
      <c r="F48" s="31"/>
      <c r="G48" s="31"/>
      <c r="H48" s="31"/>
      <c r="I48" s="31"/>
      <c r="J48" s="31"/>
      <c r="K48" s="31"/>
      <c r="L48" s="31"/>
      <c r="M48" s="31"/>
      <c r="N48" s="31"/>
      <c r="S48" s="55"/>
      <c r="T48" s="55"/>
    </row>
    <row r="49" spans="3:20" x14ac:dyDescent="0.3">
      <c r="C49" s="31"/>
      <c r="D49" s="31"/>
      <c r="E49" s="31"/>
      <c r="F49" s="31"/>
      <c r="G49" s="31"/>
      <c r="H49" s="31"/>
      <c r="I49" s="31"/>
      <c r="J49" s="31"/>
      <c r="K49" s="31"/>
      <c r="L49" s="31"/>
      <c r="M49" s="31"/>
      <c r="N49" s="31"/>
      <c r="S49" s="55"/>
      <c r="T49" s="55"/>
    </row>
    <row r="50" spans="3:20" x14ac:dyDescent="0.3">
      <c r="C50" s="31"/>
      <c r="D50" s="31"/>
      <c r="E50" s="31"/>
      <c r="F50" s="31"/>
      <c r="G50" s="31"/>
      <c r="H50" s="31"/>
      <c r="I50" s="31"/>
      <c r="J50" s="31"/>
      <c r="K50" s="31"/>
      <c r="L50" s="31"/>
      <c r="M50" s="31"/>
      <c r="N50" s="31"/>
      <c r="S50" s="55"/>
      <c r="T50" s="55"/>
    </row>
    <row r="51" spans="3:20" x14ac:dyDescent="0.3">
      <c r="C51" s="31"/>
      <c r="D51" s="31"/>
      <c r="E51" s="31"/>
      <c r="F51" s="31"/>
      <c r="G51" s="31"/>
      <c r="H51" s="31"/>
      <c r="I51" s="31"/>
      <c r="J51" s="31"/>
      <c r="K51" s="31"/>
      <c r="L51" s="31"/>
      <c r="M51" s="31"/>
      <c r="N51" s="31"/>
      <c r="S51" s="55"/>
      <c r="T51" s="55"/>
    </row>
    <row r="52" spans="3:20" x14ac:dyDescent="0.3">
      <c r="C52" s="31"/>
      <c r="D52" s="31"/>
      <c r="E52" s="31"/>
      <c r="F52" s="31"/>
      <c r="G52" s="31"/>
      <c r="H52" s="31"/>
      <c r="I52" s="31"/>
      <c r="J52" s="31"/>
      <c r="K52" s="31"/>
      <c r="L52" s="31"/>
      <c r="M52" s="31"/>
      <c r="N52" s="31"/>
      <c r="S52" s="55"/>
      <c r="T52" s="55"/>
    </row>
    <row r="53" spans="3:20" x14ac:dyDescent="0.3">
      <c r="C53" s="31"/>
      <c r="D53" s="31"/>
      <c r="E53" s="31"/>
      <c r="F53" s="31"/>
      <c r="G53" s="31"/>
      <c r="H53" s="31"/>
      <c r="I53" s="31"/>
      <c r="J53" s="31"/>
      <c r="K53" s="31"/>
      <c r="L53" s="31"/>
      <c r="M53" s="31"/>
      <c r="N53" s="31"/>
      <c r="S53" s="55"/>
      <c r="T53" s="55"/>
    </row>
    <row r="54" spans="3:20" x14ac:dyDescent="0.3">
      <c r="C54" s="31"/>
      <c r="D54" s="31"/>
      <c r="E54" s="31"/>
      <c r="F54" s="31"/>
      <c r="G54" s="31"/>
      <c r="H54" s="31"/>
      <c r="I54" s="31"/>
      <c r="J54" s="31"/>
      <c r="K54" s="31"/>
      <c r="L54" s="31"/>
      <c r="M54" s="31"/>
      <c r="N54" s="31"/>
      <c r="S54" s="55"/>
      <c r="T54" s="55"/>
    </row>
    <row r="55" spans="3:20" x14ac:dyDescent="0.3">
      <c r="C55" s="31"/>
      <c r="D55" s="31"/>
      <c r="E55" s="31"/>
      <c r="F55" s="31"/>
      <c r="G55" s="31"/>
      <c r="H55" s="31"/>
      <c r="I55" s="31"/>
      <c r="J55" s="31"/>
      <c r="K55" s="31"/>
      <c r="L55" s="31"/>
      <c r="M55" s="31"/>
      <c r="N55" s="31"/>
      <c r="S55" s="55"/>
      <c r="T55" s="55"/>
    </row>
    <row r="56" spans="3:20" x14ac:dyDescent="0.3">
      <c r="C56" s="31"/>
      <c r="D56" s="31"/>
      <c r="E56" s="31"/>
      <c r="F56" s="31"/>
      <c r="G56" s="31"/>
      <c r="H56" s="31"/>
      <c r="I56" s="31"/>
      <c r="J56" s="31"/>
      <c r="K56" s="31"/>
      <c r="L56" s="31"/>
      <c r="M56" s="31"/>
      <c r="N56" s="31"/>
      <c r="S56" s="55"/>
      <c r="T56" s="55"/>
    </row>
    <row r="57" spans="3:20" x14ac:dyDescent="0.3">
      <c r="C57" s="31"/>
      <c r="D57" s="31"/>
      <c r="E57" s="31"/>
      <c r="F57" s="31"/>
      <c r="G57" s="31"/>
      <c r="H57" s="31"/>
      <c r="I57" s="31"/>
      <c r="J57" s="31"/>
      <c r="K57" s="31"/>
      <c r="L57" s="31"/>
      <c r="M57" s="31"/>
      <c r="N57" s="31"/>
      <c r="S57" s="55"/>
      <c r="T57" s="55"/>
    </row>
    <row r="58" spans="3:20" x14ac:dyDescent="0.3">
      <c r="C58" s="31"/>
      <c r="D58" s="31"/>
      <c r="E58" s="31"/>
      <c r="F58" s="31"/>
      <c r="G58" s="31"/>
      <c r="H58" s="31"/>
      <c r="I58" s="31"/>
      <c r="J58" s="31"/>
      <c r="K58" s="31"/>
      <c r="L58" s="31"/>
      <c r="M58" s="31"/>
      <c r="N58" s="31"/>
      <c r="S58" s="55"/>
      <c r="T58" s="55"/>
    </row>
    <row r="59" spans="3:20" x14ac:dyDescent="0.3">
      <c r="C59" s="31"/>
      <c r="D59" s="31"/>
      <c r="E59" s="31"/>
      <c r="F59" s="31"/>
      <c r="G59" s="31"/>
      <c r="H59" s="31"/>
      <c r="I59" s="31"/>
      <c r="J59" s="31"/>
      <c r="K59" s="31"/>
      <c r="L59" s="31"/>
      <c r="M59" s="31"/>
      <c r="N59" s="31"/>
      <c r="S59" s="55"/>
      <c r="T59" s="55"/>
    </row>
    <row r="60" spans="3:20" x14ac:dyDescent="0.3">
      <c r="C60" s="31"/>
      <c r="D60" s="31"/>
      <c r="E60" s="31"/>
      <c r="F60" s="31"/>
      <c r="G60" s="31"/>
      <c r="H60" s="31"/>
      <c r="I60" s="31"/>
      <c r="J60" s="31"/>
      <c r="K60" s="31"/>
      <c r="L60" s="31"/>
      <c r="M60" s="31"/>
      <c r="N60" s="31"/>
      <c r="S60" s="55"/>
      <c r="T60" s="55"/>
    </row>
    <row r="61" spans="3:20" x14ac:dyDescent="0.3">
      <c r="C61" s="31"/>
      <c r="D61" s="31"/>
      <c r="E61" s="31"/>
      <c r="F61" s="31"/>
      <c r="G61" s="31"/>
      <c r="H61" s="31"/>
      <c r="I61" s="31"/>
      <c r="J61" s="31"/>
      <c r="K61" s="31"/>
      <c r="L61" s="31"/>
      <c r="M61" s="31"/>
      <c r="N61" s="31"/>
      <c r="S61" s="55"/>
      <c r="T61" s="55"/>
    </row>
    <row r="62" spans="3:20" x14ac:dyDescent="0.3">
      <c r="C62" s="31"/>
      <c r="D62" s="31"/>
      <c r="E62" s="31"/>
      <c r="F62" s="31"/>
      <c r="G62" s="31"/>
      <c r="H62" s="31"/>
      <c r="I62" s="31"/>
      <c r="J62" s="31"/>
      <c r="K62" s="31"/>
      <c r="L62" s="31"/>
      <c r="M62" s="31"/>
      <c r="N62" s="31"/>
      <c r="S62" s="55"/>
      <c r="T62" s="55"/>
    </row>
    <row r="63" spans="3:20" x14ac:dyDescent="0.3">
      <c r="C63" s="31"/>
      <c r="D63" s="31"/>
      <c r="E63" s="31"/>
      <c r="F63" s="31"/>
      <c r="G63" s="31"/>
      <c r="H63" s="31"/>
      <c r="I63" s="31"/>
      <c r="J63" s="31"/>
      <c r="K63" s="31"/>
      <c r="L63" s="31"/>
      <c r="M63" s="31"/>
      <c r="N63" s="31"/>
      <c r="S63" s="55"/>
      <c r="T63" s="55"/>
    </row>
    <row r="64" spans="3:20" x14ac:dyDescent="0.3">
      <c r="C64" s="31"/>
      <c r="D64" s="31"/>
      <c r="E64" s="31"/>
      <c r="F64" s="31"/>
      <c r="G64" s="31"/>
      <c r="H64" s="31"/>
      <c r="I64" s="31"/>
      <c r="J64" s="31"/>
      <c r="K64" s="31"/>
      <c r="L64" s="31"/>
      <c r="M64" s="31"/>
      <c r="N64" s="31"/>
      <c r="S64" s="55"/>
      <c r="T64" s="55"/>
    </row>
    <row r="65" spans="3:20" x14ac:dyDescent="0.3">
      <c r="C65" s="31"/>
      <c r="D65" s="31"/>
      <c r="E65" s="31"/>
      <c r="F65" s="31"/>
      <c r="G65" s="31"/>
      <c r="H65" s="31"/>
      <c r="I65" s="31"/>
      <c r="J65" s="31"/>
      <c r="K65" s="31"/>
      <c r="L65" s="31"/>
      <c r="M65" s="31"/>
      <c r="N65" s="31"/>
      <c r="S65" s="55"/>
      <c r="T65" s="55"/>
    </row>
    <row r="66" spans="3:20" x14ac:dyDescent="0.3">
      <c r="C66" s="31"/>
      <c r="D66" s="31"/>
      <c r="E66" s="31"/>
      <c r="F66" s="31"/>
      <c r="G66" s="31"/>
      <c r="H66" s="31"/>
      <c r="I66" s="31"/>
      <c r="J66" s="31"/>
      <c r="K66" s="31"/>
      <c r="L66" s="31"/>
      <c r="M66" s="31"/>
      <c r="N66" s="31"/>
      <c r="S66" s="55"/>
      <c r="T66" s="55"/>
    </row>
    <row r="67" spans="3:20" x14ac:dyDescent="0.3">
      <c r="C67" s="31"/>
      <c r="D67" s="31"/>
      <c r="E67" s="31"/>
      <c r="F67" s="31"/>
      <c r="G67" s="31"/>
      <c r="H67" s="31"/>
      <c r="I67" s="31"/>
      <c r="J67" s="31"/>
      <c r="K67" s="31"/>
      <c r="L67" s="31"/>
      <c r="M67" s="31"/>
      <c r="N67" s="31"/>
      <c r="S67" s="55"/>
      <c r="T67" s="55"/>
    </row>
    <row r="68" spans="3:20" x14ac:dyDescent="0.3">
      <c r="C68" s="31"/>
      <c r="D68" s="31"/>
      <c r="E68" s="31"/>
      <c r="F68" s="31"/>
      <c r="G68" s="31"/>
      <c r="H68" s="31"/>
      <c r="I68" s="31"/>
      <c r="J68" s="31"/>
      <c r="K68" s="31"/>
      <c r="L68" s="31"/>
      <c r="M68" s="31"/>
      <c r="N68" s="31"/>
      <c r="S68" s="55"/>
      <c r="T68" s="55"/>
    </row>
    <row r="69" spans="3:20" x14ac:dyDescent="0.3">
      <c r="C69" s="31"/>
      <c r="D69" s="31"/>
      <c r="E69" s="31"/>
      <c r="F69" s="31"/>
      <c r="G69" s="31"/>
      <c r="H69" s="31"/>
      <c r="I69" s="31"/>
      <c r="J69" s="31"/>
      <c r="K69" s="31"/>
      <c r="L69" s="31"/>
      <c r="M69" s="31"/>
      <c r="N69" s="31"/>
      <c r="S69" s="55"/>
      <c r="T69" s="55"/>
    </row>
    <row r="70" spans="3:20" x14ac:dyDescent="0.3">
      <c r="S70" s="54"/>
      <c r="T70" s="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0"/>
  <sheetViews>
    <sheetView workbookViewId="0">
      <selection activeCell="C19" sqref="C19"/>
    </sheetView>
  </sheetViews>
  <sheetFormatPr defaultRowHeight="13" x14ac:dyDescent="0.3"/>
  <cols>
    <col min="1" max="1" width="22.54296875" style="32" customWidth="1"/>
    <col min="2" max="2" width="20.36328125" style="32" customWidth="1"/>
    <col min="3" max="3" width="13.54296875" style="28" customWidth="1"/>
    <col min="4" max="4" width="13.6328125" style="28" customWidth="1"/>
    <col min="5" max="5" width="12.453125" style="28" customWidth="1"/>
    <col min="6" max="6" width="11.90625" style="28" customWidth="1"/>
    <col min="7" max="7" width="12.453125" style="28" customWidth="1"/>
    <col min="8" max="8" width="12.54296875" style="28" customWidth="1"/>
    <col min="9" max="9" width="12.36328125" style="28" customWidth="1"/>
    <col min="10" max="12" width="11.90625" style="28" customWidth="1"/>
    <col min="13" max="13" width="13.81640625" style="28" customWidth="1"/>
    <col min="14" max="14" width="13.453125" style="28" customWidth="1"/>
    <col min="15" max="15" width="9.08984375" style="28"/>
    <col min="16" max="17" width="11.08984375" style="31" customWidth="1"/>
    <col min="18" max="19" width="9.54296875" style="28" customWidth="1"/>
    <col min="20" max="250" width="9.08984375" style="32"/>
    <col min="251" max="251" width="22.54296875" style="32" customWidth="1"/>
    <col min="252" max="252" width="20.36328125" style="32" customWidth="1"/>
    <col min="253" max="253" width="13.54296875" style="32" customWidth="1"/>
    <col min="254" max="254" width="13.6328125" style="32" customWidth="1"/>
    <col min="255" max="255" width="12.453125" style="32" customWidth="1"/>
    <col min="256" max="256" width="11.90625" style="32" customWidth="1"/>
    <col min="257" max="257" width="12.453125" style="32" customWidth="1"/>
    <col min="258" max="258" width="12.54296875" style="32" customWidth="1"/>
    <col min="259" max="259" width="12.36328125" style="32" customWidth="1"/>
    <col min="260" max="262" width="11.90625" style="32" customWidth="1"/>
    <col min="263" max="263" width="12.6328125" style="32" customWidth="1"/>
    <col min="264" max="264" width="12" style="32" customWidth="1"/>
    <col min="265" max="265" width="9.08984375" style="32"/>
    <col min="266" max="266" width="11.90625" style="32" customWidth="1"/>
    <col min="267" max="267" width="13.90625" style="32" customWidth="1"/>
    <col min="268" max="268" width="9.08984375" style="32"/>
    <col min="269" max="269" width="10.453125" style="32" bestFit="1" customWidth="1"/>
    <col min="270" max="270" width="9.08984375" style="32"/>
    <col min="271" max="271" width="9.453125" style="32" bestFit="1" customWidth="1"/>
    <col min="272" max="272" width="9.08984375" style="32"/>
    <col min="273" max="273" width="8.36328125" style="32" customWidth="1"/>
    <col min="274" max="274" width="11.90625" style="32" customWidth="1"/>
    <col min="275" max="275" width="11.6328125" style="32" customWidth="1"/>
    <col min="276" max="506" width="9.08984375" style="32"/>
    <col min="507" max="507" width="22.54296875" style="32" customWidth="1"/>
    <col min="508" max="508" width="20.36328125" style="32" customWidth="1"/>
    <col min="509" max="509" width="13.54296875" style="32" customWidth="1"/>
    <col min="510" max="510" width="13.6328125" style="32" customWidth="1"/>
    <col min="511" max="511" width="12.453125" style="32" customWidth="1"/>
    <col min="512" max="512" width="11.90625" style="32" customWidth="1"/>
    <col min="513" max="513" width="12.453125" style="32" customWidth="1"/>
    <col min="514" max="514" width="12.54296875" style="32" customWidth="1"/>
    <col min="515" max="515" width="12.36328125" style="32" customWidth="1"/>
    <col min="516" max="518" width="11.90625" style="32" customWidth="1"/>
    <col min="519" max="519" width="12.6328125" style="32" customWidth="1"/>
    <col min="520" max="520" width="12" style="32" customWidth="1"/>
    <col min="521" max="521" width="9.08984375" style="32"/>
    <col min="522" max="522" width="11.90625" style="32" customWidth="1"/>
    <col min="523" max="523" width="13.90625" style="32" customWidth="1"/>
    <col min="524" max="524" width="9.08984375" style="32"/>
    <col min="525" max="525" width="10.453125" style="32" bestFit="1" customWidth="1"/>
    <col min="526" max="526" width="9.08984375" style="32"/>
    <col min="527" max="527" width="9.453125" style="32" bestFit="1" customWidth="1"/>
    <col min="528" max="528" width="9.08984375" style="32"/>
    <col min="529" max="529" width="8.36328125" style="32" customWidth="1"/>
    <col min="530" max="530" width="11.90625" style="32" customWidth="1"/>
    <col min="531" max="531" width="11.6328125" style="32" customWidth="1"/>
    <col min="532" max="762" width="9.08984375" style="32"/>
    <col min="763" max="763" width="22.54296875" style="32" customWidth="1"/>
    <col min="764" max="764" width="20.36328125" style="32" customWidth="1"/>
    <col min="765" max="765" width="13.54296875" style="32" customWidth="1"/>
    <col min="766" max="766" width="13.6328125" style="32" customWidth="1"/>
    <col min="767" max="767" width="12.453125" style="32" customWidth="1"/>
    <col min="768" max="768" width="11.90625" style="32" customWidth="1"/>
    <col min="769" max="769" width="12.453125" style="32" customWidth="1"/>
    <col min="770" max="770" width="12.54296875" style="32" customWidth="1"/>
    <col min="771" max="771" width="12.36328125" style="32" customWidth="1"/>
    <col min="772" max="774" width="11.90625" style="32" customWidth="1"/>
    <col min="775" max="775" width="12.6328125" style="32" customWidth="1"/>
    <col min="776" max="776" width="12" style="32" customWidth="1"/>
    <col min="777" max="777" width="9.08984375" style="32"/>
    <col min="778" max="778" width="11.90625" style="32" customWidth="1"/>
    <col min="779" max="779" width="13.90625" style="32" customWidth="1"/>
    <col min="780" max="780" width="9.08984375" style="32"/>
    <col min="781" max="781" width="10.453125" style="32" bestFit="1" customWidth="1"/>
    <col min="782" max="782" width="9.08984375" style="32"/>
    <col min="783" max="783" width="9.453125" style="32" bestFit="1" customWidth="1"/>
    <col min="784" max="784" width="9.08984375" style="32"/>
    <col min="785" max="785" width="8.36328125" style="32" customWidth="1"/>
    <col min="786" max="786" width="11.90625" style="32" customWidth="1"/>
    <col min="787" max="787" width="11.6328125" style="32" customWidth="1"/>
    <col min="788" max="1018" width="9.08984375" style="32"/>
    <col min="1019" max="1019" width="22.54296875" style="32" customWidth="1"/>
    <col min="1020" max="1020" width="20.36328125" style="32" customWidth="1"/>
    <col min="1021" max="1021" width="13.54296875" style="32" customWidth="1"/>
    <col min="1022" max="1022" width="13.6328125" style="32" customWidth="1"/>
    <col min="1023" max="1023" width="12.453125" style="32" customWidth="1"/>
    <col min="1024" max="1024" width="11.90625" style="32" customWidth="1"/>
    <col min="1025" max="1025" width="12.453125" style="32" customWidth="1"/>
    <col min="1026" max="1026" width="12.54296875" style="32" customWidth="1"/>
    <col min="1027" max="1027" width="12.36328125" style="32" customWidth="1"/>
    <col min="1028" max="1030" width="11.90625" style="32" customWidth="1"/>
    <col min="1031" max="1031" width="12.6328125" style="32" customWidth="1"/>
    <col min="1032" max="1032" width="12" style="32" customWidth="1"/>
    <col min="1033" max="1033" width="9.08984375" style="32"/>
    <col min="1034" max="1034" width="11.90625" style="32" customWidth="1"/>
    <col min="1035" max="1035" width="13.90625" style="32" customWidth="1"/>
    <col min="1036" max="1036" width="9.08984375" style="32"/>
    <col min="1037" max="1037" width="10.453125" style="32" bestFit="1" customWidth="1"/>
    <col min="1038" max="1038" width="9.08984375" style="32"/>
    <col min="1039" max="1039" width="9.453125" style="32" bestFit="1" customWidth="1"/>
    <col min="1040" max="1040" width="9.08984375" style="32"/>
    <col min="1041" max="1041" width="8.36328125" style="32" customWidth="1"/>
    <col min="1042" max="1042" width="11.90625" style="32" customWidth="1"/>
    <col min="1043" max="1043" width="11.6328125" style="32" customWidth="1"/>
    <col min="1044" max="1274" width="9.08984375" style="32"/>
    <col min="1275" max="1275" width="22.54296875" style="32" customWidth="1"/>
    <col min="1276" max="1276" width="20.36328125" style="32" customWidth="1"/>
    <col min="1277" max="1277" width="13.54296875" style="32" customWidth="1"/>
    <col min="1278" max="1278" width="13.6328125" style="32" customWidth="1"/>
    <col min="1279" max="1279" width="12.453125" style="32" customWidth="1"/>
    <col min="1280" max="1280" width="11.90625" style="32" customWidth="1"/>
    <col min="1281" max="1281" width="12.453125" style="32" customWidth="1"/>
    <col min="1282" max="1282" width="12.54296875" style="32" customWidth="1"/>
    <col min="1283" max="1283" width="12.36328125" style="32" customWidth="1"/>
    <col min="1284" max="1286" width="11.90625" style="32" customWidth="1"/>
    <col min="1287" max="1287" width="12.6328125" style="32" customWidth="1"/>
    <col min="1288" max="1288" width="12" style="32" customWidth="1"/>
    <col min="1289" max="1289" width="9.08984375" style="32"/>
    <col min="1290" max="1290" width="11.90625" style="32" customWidth="1"/>
    <col min="1291" max="1291" width="13.90625" style="32" customWidth="1"/>
    <col min="1292" max="1292" width="9.08984375" style="32"/>
    <col min="1293" max="1293" width="10.453125" style="32" bestFit="1" customWidth="1"/>
    <col min="1294" max="1294" width="9.08984375" style="32"/>
    <col min="1295" max="1295" width="9.453125" style="32" bestFit="1" customWidth="1"/>
    <col min="1296" max="1296" width="9.08984375" style="32"/>
    <col min="1297" max="1297" width="8.36328125" style="32" customWidth="1"/>
    <col min="1298" max="1298" width="11.90625" style="32" customWidth="1"/>
    <col min="1299" max="1299" width="11.6328125" style="32" customWidth="1"/>
    <col min="1300" max="1530" width="9.08984375" style="32"/>
    <col min="1531" max="1531" width="22.54296875" style="32" customWidth="1"/>
    <col min="1532" max="1532" width="20.36328125" style="32" customWidth="1"/>
    <col min="1533" max="1533" width="13.54296875" style="32" customWidth="1"/>
    <col min="1534" max="1534" width="13.6328125" style="32" customWidth="1"/>
    <col min="1535" max="1535" width="12.453125" style="32" customWidth="1"/>
    <col min="1536" max="1536" width="11.90625" style="32" customWidth="1"/>
    <col min="1537" max="1537" width="12.453125" style="32" customWidth="1"/>
    <col min="1538" max="1538" width="12.54296875" style="32" customWidth="1"/>
    <col min="1539" max="1539" width="12.36328125" style="32" customWidth="1"/>
    <col min="1540" max="1542" width="11.90625" style="32" customWidth="1"/>
    <col min="1543" max="1543" width="12.6328125" style="32" customWidth="1"/>
    <col min="1544" max="1544" width="12" style="32" customWidth="1"/>
    <col min="1545" max="1545" width="9.08984375" style="32"/>
    <col min="1546" max="1546" width="11.90625" style="32" customWidth="1"/>
    <col min="1547" max="1547" width="13.90625" style="32" customWidth="1"/>
    <col min="1548" max="1548" width="9.08984375" style="32"/>
    <col min="1549" max="1549" width="10.453125" style="32" bestFit="1" customWidth="1"/>
    <col min="1550" max="1550" width="9.08984375" style="32"/>
    <col min="1551" max="1551" width="9.453125" style="32" bestFit="1" customWidth="1"/>
    <col min="1552" max="1552" width="9.08984375" style="32"/>
    <col min="1553" max="1553" width="8.36328125" style="32" customWidth="1"/>
    <col min="1554" max="1554" width="11.90625" style="32" customWidth="1"/>
    <col min="1555" max="1555" width="11.6328125" style="32" customWidth="1"/>
    <col min="1556" max="1786" width="9.08984375" style="32"/>
    <col min="1787" max="1787" width="22.54296875" style="32" customWidth="1"/>
    <col min="1788" max="1788" width="20.36328125" style="32" customWidth="1"/>
    <col min="1789" max="1789" width="13.54296875" style="32" customWidth="1"/>
    <col min="1790" max="1790" width="13.6328125" style="32" customWidth="1"/>
    <col min="1791" max="1791" width="12.453125" style="32" customWidth="1"/>
    <col min="1792" max="1792" width="11.90625" style="32" customWidth="1"/>
    <col min="1793" max="1793" width="12.453125" style="32" customWidth="1"/>
    <col min="1794" max="1794" width="12.54296875" style="32" customWidth="1"/>
    <col min="1795" max="1795" width="12.36328125" style="32" customWidth="1"/>
    <col min="1796" max="1798" width="11.90625" style="32" customWidth="1"/>
    <col min="1799" max="1799" width="12.6328125" style="32" customWidth="1"/>
    <col min="1800" max="1800" width="12" style="32" customWidth="1"/>
    <col min="1801" max="1801" width="9.08984375" style="32"/>
    <col min="1802" max="1802" width="11.90625" style="32" customWidth="1"/>
    <col min="1803" max="1803" width="13.90625" style="32" customWidth="1"/>
    <col min="1804" max="1804" width="9.08984375" style="32"/>
    <col min="1805" max="1805" width="10.453125" style="32" bestFit="1" customWidth="1"/>
    <col min="1806" max="1806" width="9.08984375" style="32"/>
    <col min="1807" max="1807" width="9.453125" style="32" bestFit="1" customWidth="1"/>
    <col min="1808" max="1808" width="9.08984375" style="32"/>
    <col min="1809" max="1809" width="8.36328125" style="32" customWidth="1"/>
    <col min="1810" max="1810" width="11.90625" style="32" customWidth="1"/>
    <col min="1811" max="1811" width="11.6328125" style="32" customWidth="1"/>
    <col min="1812" max="2042" width="9.08984375" style="32"/>
    <col min="2043" max="2043" width="22.54296875" style="32" customWidth="1"/>
    <col min="2044" max="2044" width="20.36328125" style="32" customWidth="1"/>
    <col min="2045" max="2045" width="13.54296875" style="32" customWidth="1"/>
    <col min="2046" max="2046" width="13.6328125" style="32" customWidth="1"/>
    <col min="2047" max="2047" width="12.453125" style="32" customWidth="1"/>
    <col min="2048" max="2048" width="11.90625" style="32" customWidth="1"/>
    <col min="2049" max="2049" width="12.453125" style="32" customWidth="1"/>
    <col min="2050" max="2050" width="12.54296875" style="32" customWidth="1"/>
    <col min="2051" max="2051" width="12.36328125" style="32" customWidth="1"/>
    <col min="2052" max="2054" width="11.90625" style="32" customWidth="1"/>
    <col min="2055" max="2055" width="12.6328125" style="32" customWidth="1"/>
    <col min="2056" max="2056" width="12" style="32" customWidth="1"/>
    <col min="2057" max="2057" width="9.08984375" style="32"/>
    <col min="2058" max="2058" width="11.90625" style="32" customWidth="1"/>
    <col min="2059" max="2059" width="13.90625" style="32" customWidth="1"/>
    <col min="2060" max="2060" width="9.08984375" style="32"/>
    <col min="2061" max="2061" width="10.453125" style="32" bestFit="1" customWidth="1"/>
    <col min="2062" max="2062" width="9.08984375" style="32"/>
    <col min="2063" max="2063" width="9.453125" style="32" bestFit="1" customWidth="1"/>
    <col min="2064" max="2064" width="9.08984375" style="32"/>
    <col min="2065" max="2065" width="8.36328125" style="32" customWidth="1"/>
    <col min="2066" max="2066" width="11.90625" style="32" customWidth="1"/>
    <col min="2067" max="2067" width="11.6328125" style="32" customWidth="1"/>
    <col min="2068" max="2298" width="9.08984375" style="32"/>
    <col min="2299" max="2299" width="22.54296875" style="32" customWidth="1"/>
    <col min="2300" max="2300" width="20.36328125" style="32" customWidth="1"/>
    <col min="2301" max="2301" width="13.54296875" style="32" customWidth="1"/>
    <col min="2302" max="2302" width="13.6328125" style="32" customWidth="1"/>
    <col min="2303" max="2303" width="12.453125" style="32" customWidth="1"/>
    <col min="2304" max="2304" width="11.90625" style="32" customWidth="1"/>
    <col min="2305" max="2305" width="12.453125" style="32" customWidth="1"/>
    <col min="2306" max="2306" width="12.54296875" style="32" customWidth="1"/>
    <col min="2307" max="2307" width="12.36328125" style="32" customWidth="1"/>
    <col min="2308" max="2310" width="11.90625" style="32" customWidth="1"/>
    <col min="2311" max="2311" width="12.6328125" style="32" customWidth="1"/>
    <col min="2312" max="2312" width="12" style="32" customWidth="1"/>
    <col min="2313" max="2313" width="9.08984375" style="32"/>
    <col min="2314" max="2314" width="11.90625" style="32" customWidth="1"/>
    <col min="2315" max="2315" width="13.90625" style="32" customWidth="1"/>
    <col min="2316" max="2316" width="9.08984375" style="32"/>
    <col min="2317" max="2317" width="10.453125" style="32" bestFit="1" customWidth="1"/>
    <col min="2318" max="2318" width="9.08984375" style="32"/>
    <col min="2319" max="2319" width="9.453125" style="32" bestFit="1" customWidth="1"/>
    <col min="2320" max="2320" width="9.08984375" style="32"/>
    <col min="2321" max="2321" width="8.36328125" style="32" customWidth="1"/>
    <col min="2322" max="2322" width="11.90625" style="32" customWidth="1"/>
    <col min="2323" max="2323" width="11.6328125" style="32" customWidth="1"/>
    <col min="2324" max="2554" width="9.08984375" style="32"/>
    <col min="2555" max="2555" width="22.54296875" style="32" customWidth="1"/>
    <col min="2556" max="2556" width="20.36328125" style="32" customWidth="1"/>
    <col min="2557" max="2557" width="13.54296875" style="32" customWidth="1"/>
    <col min="2558" max="2558" width="13.6328125" style="32" customWidth="1"/>
    <col min="2559" max="2559" width="12.453125" style="32" customWidth="1"/>
    <col min="2560" max="2560" width="11.90625" style="32" customWidth="1"/>
    <col min="2561" max="2561" width="12.453125" style="32" customWidth="1"/>
    <col min="2562" max="2562" width="12.54296875" style="32" customWidth="1"/>
    <col min="2563" max="2563" width="12.36328125" style="32" customWidth="1"/>
    <col min="2564" max="2566" width="11.90625" style="32" customWidth="1"/>
    <col min="2567" max="2567" width="12.6328125" style="32" customWidth="1"/>
    <col min="2568" max="2568" width="12" style="32" customWidth="1"/>
    <col min="2569" max="2569" width="9.08984375" style="32"/>
    <col min="2570" max="2570" width="11.90625" style="32" customWidth="1"/>
    <col min="2571" max="2571" width="13.90625" style="32" customWidth="1"/>
    <col min="2572" max="2572" width="9.08984375" style="32"/>
    <col min="2573" max="2573" width="10.453125" style="32" bestFit="1" customWidth="1"/>
    <col min="2574" max="2574" width="9.08984375" style="32"/>
    <col min="2575" max="2575" width="9.453125" style="32" bestFit="1" customWidth="1"/>
    <col min="2576" max="2576" width="9.08984375" style="32"/>
    <col min="2577" max="2577" width="8.36328125" style="32" customWidth="1"/>
    <col min="2578" max="2578" width="11.90625" style="32" customWidth="1"/>
    <col min="2579" max="2579" width="11.6328125" style="32" customWidth="1"/>
    <col min="2580" max="2810" width="9.08984375" style="32"/>
    <col min="2811" max="2811" width="22.54296875" style="32" customWidth="1"/>
    <col min="2812" max="2812" width="20.36328125" style="32" customWidth="1"/>
    <col min="2813" max="2813" width="13.54296875" style="32" customWidth="1"/>
    <col min="2814" max="2814" width="13.6328125" style="32" customWidth="1"/>
    <col min="2815" max="2815" width="12.453125" style="32" customWidth="1"/>
    <col min="2816" max="2816" width="11.90625" style="32" customWidth="1"/>
    <col min="2817" max="2817" width="12.453125" style="32" customWidth="1"/>
    <col min="2818" max="2818" width="12.54296875" style="32" customWidth="1"/>
    <col min="2819" max="2819" width="12.36328125" style="32" customWidth="1"/>
    <col min="2820" max="2822" width="11.90625" style="32" customWidth="1"/>
    <col min="2823" max="2823" width="12.6328125" style="32" customWidth="1"/>
    <col min="2824" max="2824" width="12" style="32" customWidth="1"/>
    <col min="2825" max="2825" width="9.08984375" style="32"/>
    <col min="2826" max="2826" width="11.90625" style="32" customWidth="1"/>
    <col min="2827" max="2827" width="13.90625" style="32" customWidth="1"/>
    <col min="2828" max="2828" width="9.08984375" style="32"/>
    <col min="2829" max="2829" width="10.453125" style="32" bestFit="1" customWidth="1"/>
    <col min="2830" max="2830" width="9.08984375" style="32"/>
    <col min="2831" max="2831" width="9.453125" style="32" bestFit="1" customWidth="1"/>
    <col min="2832" max="2832" width="9.08984375" style="32"/>
    <col min="2833" max="2833" width="8.36328125" style="32" customWidth="1"/>
    <col min="2834" max="2834" width="11.90625" style="32" customWidth="1"/>
    <col min="2835" max="2835" width="11.6328125" style="32" customWidth="1"/>
    <col min="2836" max="3066" width="9.08984375" style="32"/>
    <col min="3067" max="3067" width="22.54296875" style="32" customWidth="1"/>
    <col min="3068" max="3068" width="20.36328125" style="32" customWidth="1"/>
    <col min="3069" max="3069" width="13.54296875" style="32" customWidth="1"/>
    <col min="3070" max="3070" width="13.6328125" style="32" customWidth="1"/>
    <col min="3071" max="3071" width="12.453125" style="32" customWidth="1"/>
    <col min="3072" max="3072" width="11.90625" style="32" customWidth="1"/>
    <col min="3073" max="3073" width="12.453125" style="32" customWidth="1"/>
    <col min="3074" max="3074" width="12.54296875" style="32" customWidth="1"/>
    <col min="3075" max="3075" width="12.36328125" style="32" customWidth="1"/>
    <col min="3076" max="3078" width="11.90625" style="32" customWidth="1"/>
    <col min="3079" max="3079" width="12.6328125" style="32" customWidth="1"/>
    <col min="3080" max="3080" width="12" style="32" customWidth="1"/>
    <col min="3081" max="3081" width="9.08984375" style="32"/>
    <col min="3082" max="3082" width="11.90625" style="32" customWidth="1"/>
    <col min="3083" max="3083" width="13.90625" style="32" customWidth="1"/>
    <col min="3084" max="3084" width="9.08984375" style="32"/>
    <col min="3085" max="3085" width="10.453125" style="32" bestFit="1" customWidth="1"/>
    <col min="3086" max="3086" width="9.08984375" style="32"/>
    <col min="3087" max="3087" width="9.453125" style="32" bestFit="1" customWidth="1"/>
    <col min="3088" max="3088" width="9.08984375" style="32"/>
    <col min="3089" max="3089" width="8.36328125" style="32" customWidth="1"/>
    <col min="3090" max="3090" width="11.90625" style="32" customWidth="1"/>
    <col min="3091" max="3091" width="11.6328125" style="32" customWidth="1"/>
    <col min="3092" max="3322" width="9.08984375" style="32"/>
    <col min="3323" max="3323" width="22.54296875" style="32" customWidth="1"/>
    <col min="3324" max="3324" width="20.36328125" style="32" customWidth="1"/>
    <col min="3325" max="3325" width="13.54296875" style="32" customWidth="1"/>
    <col min="3326" max="3326" width="13.6328125" style="32" customWidth="1"/>
    <col min="3327" max="3327" width="12.453125" style="32" customWidth="1"/>
    <col min="3328" max="3328" width="11.90625" style="32" customWidth="1"/>
    <col min="3329" max="3329" width="12.453125" style="32" customWidth="1"/>
    <col min="3330" max="3330" width="12.54296875" style="32" customWidth="1"/>
    <col min="3331" max="3331" width="12.36328125" style="32" customWidth="1"/>
    <col min="3332" max="3334" width="11.90625" style="32" customWidth="1"/>
    <col min="3335" max="3335" width="12.6328125" style="32" customWidth="1"/>
    <col min="3336" max="3336" width="12" style="32" customWidth="1"/>
    <col min="3337" max="3337" width="9.08984375" style="32"/>
    <col min="3338" max="3338" width="11.90625" style="32" customWidth="1"/>
    <col min="3339" max="3339" width="13.90625" style="32" customWidth="1"/>
    <col min="3340" max="3340" width="9.08984375" style="32"/>
    <col min="3341" max="3341" width="10.453125" style="32" bestFit="1" customWidth="1"/>
    <col min="3342" max="3342" width="9.08984375" style="32"/>
    <col min="3343" max="3343" width="9.453125" style="32" bestFit="1" customWidth="1"/>
    <col min="3344" max="3344" width="9.08984375" style="32"/>
    <col min="3345" max="3345" width="8.36328125" style="32" customWidth="1"/>
    <col min="3346" max="3346" width="11.90625" style="32" customWidth="1"/>
    <col min="3347" max="3347" width="11.6328125" style="32" customWidth="1"/>
    <col min="3348" max="3578" width="9.08984375" style="32"/>
    <col min="3579" max="3579" width="22.54296875" style="32" customWidth="1"/>
    <col min="3580" max="3580" width="20.36328125" style="32" customWidth="1"/>
    <col min="3581" max="3581" width="13.54296875" style="32" customWidth="1"/>
    <col min="3582" max="3582" width="13.6328125" style="32" customWidth="1"/>
    <col min="3583" max="3583" width="12.453125" style="32" customWidth="1"/>
    <col min="3584" max="3584" width="11.90625" style="32" customWidth="1"/>
    <col min="3585" max="3585" width="12.453125" style="32" customWidth="1"/>
    <col min="3586" max="3586" width="12.54296875" style="32" customWidth="1"/>
    <col min="3587" max="3587" width="12.36328125" style="32" customWidth="1"/>
    <col min="3588" max="3590" width="11.90625" style="32" customWidth="1"/>
    <col min="3591" max="3591" width="12.6328125" style="32" customWidth="1"/>
    <col min="3592" max="3592" width="12" style="32" customWidth="1"/>
    <col min="3593" max="3593" width="9.08984375" style="32"/>
    <col min="3594" max="3594" width="11.90625" style="32" customWidth="1"/>
    <col min="3595" max="3595" width="13.90625" style="32" customWidth="1"/>
    <col min="3596" max="3596" width="9.08984375" style="32"/>
    <col min="3597" max="3597" width="10.453125" style="32" bestFit="1" customWidth="1"/>
    <col min="3598" max="3598" width="9.08984375" style="32"/>
    <col min="3599" max="3599" width="9.453125" style="32" bestFit="1" customWidth="1"/>
    <col min="3600" max="3600" width="9.08984375" style="32"/>
    <col min="3601" max="3601" width="8.36328125" style="32" customWidth="1"/>
    <col min="3602" max="3602" width="11.90625" style="32" customWidth="1"/>
    <col min="3603" max="3603" width="11.6328125" style="32" customWidth="1"/>
    <col min="3604" max="3834" width="9.08984375" style="32"/>
    <col min="3835" max="3835" width="22.54296875" style="32" customWidth="1"/>
    <col min="3836" max="3836" width="20.36328125" style="32" customWidth="1"/>
    <col min="3837" max="3837" width="13.54296875" style="32" customWidth="1"/>
    <col min="3838" max="3838" width="13.6328125" style="32" customWidth="1"/>
    <col min="3839" max="3839" width="12.453125" style="32" customWidth="1"/>
    <col min="3840" max="3840" width="11.90625" style="32" customWidth="1"/>
    <col min="3841" max="3841" width="12.453125" style="32" customWidth="1"/>
    <col min="3842" max="3842" width="12.54296875" style="32" customWidth="1"/>
    <col min="3843" max="3843" width="12.36328125" style="32" customWidth="1"/>
    <col min="3844" max="3846" width="11.90625" style="32" customWidth="1"/>
    <col min="3847" max="3847" width="12.6328125" style="32" customWidth="1"/>
    <col min="3848" max="3848" width="12" style="32" customWidth="1"/>
    <col min="3849" max="3849" width="9.08984375" style="32"/>
    <col min="3850" max="3850" width="11.90625" style="32" customWidth="1"/>
    <col min="3851" max="3851" width="13.90625" style="32" customWidth="1"/>
    <col min="3852" max="3852" width="9.08984375" style="32"/>
    <col min="3853" max="3853" width="10.453125" style="32" bestFit="1" customWidth="1"/>
    <col min="3854" max="3854" width="9.08984375" style="32"/>
    <col min="3855" max="3855" width="9.453125" style="32" bestFit="1" customWidth="1"/>
    <col min="3856" max="3856" width="9.08984375" style="32"/>
    <col min="3857" max="3857" width="8.36328125" style="32" customWidth="1"/>
    <col min="3858" max="3858" width="11.90625" style="32" customWidth="1"/>
    <col min="3859" max="3859" width="11.6328125" style="32" customWidth="1"/>
    <col min="3860" max="4090" width="9.08984375" style="32"/>
    <col min="4091" max="4091" width="22.54296875" style="32" customWidth="1"/>
    <col min="4092" max="4092" width="20.36328125" style="32" customWidth="1"/>
    <col min="4093" max="4093" width="13.54296875" style="32" customWidth="1"/>
    <col min="4094" max="4094" width="13.6328125" style="32" customWidth="1"/>
    <col min="4095" max="4095" width="12.453125" style="32" customWidth="1"/>
    <col min="4096" max="4096" width="11.90625" style="32" customWidth="1"/>
    <col min="4097" max="4097" width="12.453125" style="32" customWidth="1"/>
    <col min="4098" max="4098" width="12.54296875" style="32" customWidth="1"/>
    <col min="4099" max="4099" width="12.36328125" style="32" customWidth="1"/>
    <col min="4100" max="4102" width="11.90625" style="32" customWidth="1"/>
    <col min="4103" max="4103" width="12.6328125" style="32" customWidth="1"/>
    <col min="4104" max="4104" width="12" style="32" customWidth="1"/>
    <col min="4105" max="4105" width="9.08984375" style="32"/>
    <col min="4106" max="4106" width="11.90625" style="32" customWidth="1"/>
    <col min="4107" max="4107" width="13.90625" style="32" customWidth="1"/>
    <col min="4108" max="4108" width="9.08984375" style="32"/>
    <col min="4109" max="4109" width="10.453125" style="32" bestFit="1" customWidth="1"/>
    <col min="4110" max="4110" width="9.08984375" style="32"/>
    <col min="4111" max="4111" width="9.453125" style="32" bestFit="1" customWidth="1"/>
    <col min="4112" max="4112" width="9.08984375" style="32"/>
    <col min="4113" max="4113" width="8.36328125" style="32" customWidth="1"/>
    <col min="4114" max="4114" width="11.90625" style="32" customWidth="1"/>
    <col min="4115" max="4115" width="11.6328125" style="32" customWidth="1"/>
    <col min="4116" max="4346" width="9.08984375" style="32"/>
    <col min="4347" max="4347" width="22.54296875" style="32" customWidth="1"/>
    <col min="4348" max="4348" width="20.36328125" style="32" customWidth="1"/>
    <col min="4349" max="4349" width="13.54296875" style="32" customWidth="1"/>
    <col min="4350" max="4350" width="13.6328125" style="32" customWidth="1"/>
    <col min="4351" max="4351" width="12.453125" style="32" customWidth="1"/>
    <col min="4352" max="4352" width="11.90625" style="32" customWidth="1"/>
    <col min="4353" max="4353" width="12.453125" style="32" customWidth="1"/>
    <col min="4354" max="4354" width="12.54296875" style="32" customWidth="1"/>
    <col min="4355" max="4355" width="12.36328125" style="32" customWidth="1"/>
    <col min="4356" max="4358" width="11.90625" style="32" customWidth="1"/>
    <col min="4359" max="4359" width="12.6328125" style="32" customWidth="1"/>
    <col min="4360" max="4360" width="12" style="32" customWidth="1"/>
    <col min="4361" max="4361" width="9.08984375" style="32"/>
    <col min="4362" max="4362" width="11.90625" style="32" customWidth="1"/>
    <col min="4363" max="4363" width="13.90625" style="32" customWidth="1"/>
    <col min="4364" max="4364" width="9.08984375" style="32"/>
    <col min="4365" max="4365" width="10.453125" style="32" bestFit="1" customWidth="1"/>
    <col min="4366" max="4366" width="9.08984375" style="32"/>
    <col min="4367" max="4367" width="9.453125" style="32" bestFit="1" customWidth="1"/>
    <col min="4368" max="4368" width="9.08984375" style="32"/>
    <col min="4369" max="4369" width="8.36328125" style="32" customWidth="1"/>
    <col min="4370" max="4370" width="11.90625" style="32" customWidth="1"/>
    <col min="4371" max="4371" width="11.6328125" style="32" customWidth="1"/>
    <col min="4372" max="4602" width="9.08984375" style="32"/>
    <col min="4603" max="4603" width="22.54296875" style="32" customWidth="1"/>
    <col min="4604" max="4604" width="20.36328125" style="32" customWidth="1"/>
    <col min="4605" max="4605" width="13.54296875" style="32" customWidth="1"/>
    <col min="4606" max="4606" width="13.6328125" style="32" customWidth="1"/>
    <col min="4607" max="4607" width="12.453125" style="32" customWidth="1"/>
    <col min="4608" max="4608" width="11.90625" style="32" customWidth="1"/>
    <col min="4609" max="4609" width="12.453125" style="32" customWidth="1"/>
    <col min="4610" max="4610" width="12.54296875" style="32" customWidth="1"/>
    <col min="4611" max="4611" width="12.36328125" style="32" customWidth="1"/>
    <col min="4612" max="4614" width="11.90625" style="32" customWidth="1"/>
    <col min="4615" max="4615" width="12.6328125" style="32" customWidth="1"/>
    <col min="4616" max="4616" width="12" style="32" customWidth="1"/>
    <col min="4617" max="4617" width="9.08984375" style="32"/>
    <col min="4618" max="4618" width="11.90625" style="32" customWidth="1"/>
    <col min="4619" max="4619" width="13.90625" style="32" customWidth="1"/>
    <col min="4620" max="4620" width="9.08984375" style="32"/>
    <col min="4621" max="4621" width="10.453125" style="32" bestFit="1" customWidth="1"/>
    <col min="4622" max="4622" width="9.08984375" style="32"/>
    <col min="4623" max="4623" width="9.453125" style="32" bestFit="1" customWidth="1"/>
    <col min="4624" max="4624" width="9.08984375" style="32"/>
    <col min="4625" max="4625" width="8.36328125" style="32" customWidth="1"/>
    <col min="4626" max="4626" width="11.90625" style="32" customWidth="1"/>
    <col min="4627" max="4627" width="11.6328125" style="32" customWidth="1"/>
    <col min="4628" max="4858" width="9.08984375" style="32"/>
    <col min="4859" max="4859" width="22.54296875" style="32" customWidth="1"/>
    <col min="4860" max="4860" width="20.36328125" style="32" customWidth="1"/>
    <col min="4861" max="4861" width="13.54296875" style="32" customWidth="1"/>
    <col min="4862" max="4862" width="13.6328125" style="32" customWidth="1"/>
    <col min="4863" max="4863" width="12.453125" style="32" customWidth="1"/>
    <col min="4864" max="4864" width="11.90625" style="32" customWidth="1"/>
    <col min="4865" max="4865" width="12.453125" style="32" customWidth="1"/>
    <col min="4866" max="4866" width="12.54296875" style="32" customWidth="1"/>
    <col min="4867" max="4867" width="12.36328125" style="32" customWidth="1"/>
    <col min="4868" max="4870" width="11.90625" style="32" customWidth="1"/>
    <col min="4871" max="4871" width="12.6328125" style="32" customWidth="1"/>
    <col min="4872" max="4872" width="12" style="32" customWidth="1"/>
    <col min="4873" max="4873" width="9.08984375" style="32"/>
    <col min="4874" max="4874" width="11.90625" style="32" customWidth="1"/>
    <col min="4875" max="4875" width="13.90625" style="32" customWidth="1"/>
    <col min="4876" max="4876" width="9.08984375" style="32"/>
    <col min="4877" max="4877" width="10.453125" style="32" bestFit="1" customWidth="1"/>
    <col min="4878" max="4878" width="9.08984375" style="32"/>
    <col min="4879" max="4879" width="9.453125" style="32" bestFit="1" customWidth="1"/>
    <col min="4880" max="4880" width="9.08984375" style="32"/>
    <col min="4881" max="4881" width="8.36328125" style="32" customWidth="1"/>
    <col min="4882" max="4882" width="11.90625" style="32" customWidth="1"/>
    <col min="4883" max="4883" width="11.6328125" style="32" customWidth="1"/>
    <col min="4884" max="5114" width="9.08984375" style="32"/>
    <col min="5115" max="5115" width="22.54296875" style="32" customWidth="1"/>
    <col min="5116" max="5116" width="20.36328125" style="32" customWidth="1"/>
    <col min="5117" max="5117" width="13.54296875" style="32" customWidth="1"/>
    <col min="5118" max="5118" width="13.6328125" style="32" customWidth="1"/>
    <col min="5119" max="5119" width="12.453125" style="32" customWidth="1"/>
    <col min="5120" max="5120" width="11.90625" style="32" customWidth="1"/>
    <col min="5121" max="5121" width="12.453125" style="32" customWidth="1"/>
    <col min="5122" max="5122" width="12.54296875" style="32" customWidth="1"/>
    <col min="5123" max="5123" width="12.36328125" style="32" customWidth="1"/>
    <col min="5124" max="5126" width="11.90625" style="32" customWidth="1"/>
    <col min="5127" max="5127" width="12.6328125" style="32" customWidth="1"/>
    <col min="5128" max="5128" width="12" style="32" customWidth="1"/>
    <col min="5129" max="5129" width="9.08984375" style="32"/>
    <col min="5130" max="5130" width="11.90625" style="32" customWidth="1"/>
    <col min="5131" max="5131" width="13.90625" style="32" customWidth="1"/>
    <col min="5132" max="5132" width="9.08984375" style="32"/>
    <col min="5133" max="5133" width="10.453125" style="32" bestFit="1" customWidth="1"/>
    <col min="5134" max="5134" width="9.08984375" style="32"/>
    <col min="5135" max="5135" width="9.453125" style="32" bestFit="1" customWidth="1"/>
    <col min="5136" max="5136" width="9.08984375" style="32"/>
    <col min="5137" max="5137" width="8.36328125" style="32" customWidth="1"/>
    <col min="5138" max="5138" width="11.90625" style="32" customWidth="1"/>
    <col min="5139" max="5139" width="11.6328125" style="32" customWidth="1"/>
    <col min="5140" max="5370" width="9.08984375" style="32"/>
    <col min="5371" max="5371" width="22.54296875" style="32" customWidth="1"/>
    <col min="5372" max="5372" width="20.36328125" style="32" customWidth="1"/>
    <col min="5373" max="5373" width="13.54296875" style="32" customWidth="1"/>
    <col min="5374" max="5374" width="13.6328125" style="32" customWidth="1"/>
    <col min="5375" max="5375" width="12.453125" style="32" customWidth="1"/>
    <col min="5376" max="5376" width="11.90625" style="32" customWidth="1"/>
    <col min="5377" max="5377" width="12.453125" style="32" customWidth="1"/>
    <col min="5378" max="5378" width="12.54296875" style="32" customWidth="1"/>
    <col min="5379" max="5379" width="12.36328125" style="32" customWidth="1"/>
    <col min="5380" max="5382" width="11.90625" style="32" customWidth="1"/>
    <col min="5383" max="5383" width="12.6328125" style="32" customWidth="1"/>
    <col min="5384" max="5384" width="12" style="32" customWidth="1"/>
    <col min="5385" max="5385" width="9.08984375" style="32"/>
    <col min="5386" max="5386" width="11.90625" style="32" customWidth="1"/>
    <col min="5387" max="5387" width="13.90625" style="32" customWidth="1"/>
    <col min="5388" max="5388" width="9.08984375" style="32"/>
    <col min="5389" max="5389" width="10.453125" style="32" bestFit="1" customWidth="1"/>
    <col min="5390" max="5390" width="9.08984375" style="32"/>
    <col min="5391" max="5391" width="9.453125" style="32" bestFit="1" customWidth="1"/>
    <col min="5392" max="5392" width="9.08984375" style="32"/>
    <col min="5393" max="5393" width="8.36328125" style="32" customWidth="1"/>
    <col min="5394" max="5394" width="11.90625" style="32" customWidth="1"/>
    <col min="5395" max="5395" width="11.6328125" style="32" customWidth="1"/>
    <col min="5396" max="5626" width="9.08984375" style="32"/>
    <col min="5627" max="5627" width="22.54296875" style="32" customWidth="1"/>
    <col min="5628" max="5628" width="20.36328125" style="32" customWidth="1"/>
    <col min="5629" max="5629" width="13.54296875" style="32" customWidth="1"/>
    <col min="5630" max="5630" width="13.6328125" style="32" customWidth="1"/>
    <col min="5631" max="5631" width="12.453125" style="32" customWidth="1"/>
    <col min="5632" max="5632" width="11.90625" style="32" customWidth="1"/>
    <col min="5633" max="5633" width="12.453125" style="32" customWidth="1"/>
    <col min="5634" max="5634" width="12.54296875" style="32" customWidth="1"/>
    <col min="5635" max="5635" width="12.36328125" style="32" customWidth="1"/>
    <col min="5636" max="5638" width="11.90625" style="32" customWidth="1"/>
    <col min="5639" max="5639" width="12.6328125" style="32" customWidth="1"/>
    <col min="5640" max="5640" width="12" style="32" customWidth="1"/>
    <col min="5641" max="5641" width="9.08984375" style="32"/>
    <col min="5642" max="5642" width="11.90625" style="32" customWidth="1"/>
    <col min="5643" max="5643" width="13.90625" style="32" customWidth="1"/>
    <col min="5644" max="5644" width="9.08984375" style="32"/>
    <col min="5645" max="5645" width="10.453125" style="32" bestFit="1" customWidth="1"/>
    <col min="5646" max="5646" width="9.08984375" style="32"/>
    <col min="5647" max="5647" width="9.453125" style="32" bestFit="1" customWidth="1"/>
    <col min="5648" max="5648" width="9.08984375" style="32"/>
    <col min="5649" max="5649" width="8.36328125" style="32" customWidth="1"/>
    <col min="5650" max="5650" width="11.90625" style="32" customWidth="1"/>
    <col min="5651" max="5651" width="11.6328125" style="32" customWidth="1"/>
    <col min="5652" max="5882" width="9.08984375" style="32"/>
    <col min="5883" max="5883" width="22.54296875" style="32" customWidth="1"/>
    <col min="5884" max="5884" width="20.36328125" style="32" customWidth="1"/>
    <col min="5885" max="5885" width="13.54296875" style="32" customWidth="1"/>
    <col min="5886" max="5886" width="13.6328125" style="32" customWidth="1"/>
    <col min="5887" max="5887" width="12.453125" style="32" customWidth="1"/>
    <col min="5888" max="5888" width="11.90625" style="32" customWidth="1"/>
    <col min="5889" max="5889" width="12.453125" style="32" customWidth="1"/>
    <col min="5890" max="5890" width="12.54296875" style="32" customWidth="1"/>
    <col min="5891" max="5891" width="12.36328125" style="32" customWidth="1"/>
    <col min="5892" max="5894" width="11.90625" style="32" customWidth="1"/>
    <col min="5895" max="5895" width="12.6328125" style="32" customWidth="1"/>
    <col min="5896" max="5896" width="12" style="32" customWidth="1"/>
    <col min="5897" max="5897" width="9.08984375" style="32"/>
    <col min="5898" max="5898" width="11.90625" style="32" customWidth="1"/>
    <col min="5899" max="5899" width="13.90625" style="32" customWidth="1"/>
    <col min="5900" max="5900" width="9.08984375" style="32"/>
    <col min="5901" max="5901" width="10.453125" style="32" bestFit="1" customWidth="1"/>
    <col min="5902" max="5902" width="9.08984375" style="32"/>
    <col min="5903" max="5903" width="9.453125" style="32" bestFit="1" customWidth="1"/>
    <col min="5904" max="5904" width="9.08984375" style="32"/>
    <col min="5905" max="5905" width="8.36328125" style="32" customWidth="1"/>
    <col min="5906" max="5906" width="11.90625" style="32" customWidth="1"/>
    <col min="5907" max="5907" width="11.6328125" style="32" customWidth="1"/>
    <col min="5908" max="6138" width="9.08984375" style="32"/>
    <col min="6139" max="6139" width="22.54296875" style="32" customWidth="1"/>
    <col min="6140" max="6140" width="20.36328125" style="32" customWidth="1"/>
    <col min="6141" max="6141" width="13.54296875" style="32" customWidth="1"/>
    <col min="6142" max="6142" width="13.6328125" style="32" customWidth="1"/>
    <col min="6143" max="6143" width="12.453125" style="32" customWidth="1"/>
    <col min="6144" max="6144" width="11.90625" style="32" customWidth="1"/>
    <col min="6145" max="6145" width="12.453125" style="32" customWidth="1"/>
    <col min="6146" max="6146" width="12.54296875" style="32" customWidth="1"/>
    <col min="6147" max="6147" width="12.36328125" style="32" customWidth="1"/>
    <col min="6148" max="6150" width="11.90625" style="32" customWidth="1"/>
    <col min="6151" max="6151" width="12.6328125" style="32" customWidth="1"/>
    <col min="6152" max="6152" width="12" style="32" customWidth="1"/>
    <col min="6153" max="6153" width="9.08984375" style="32"/>
    <col min="6154" max="6154" width="11.90625" style="32" customWidth="1"/>
    <col min="6155" max="6155" width="13.90625" style="32" customWidth="1"/>
    <col min="6156" max="6156" width="9.08984375" style="32"/>
    <col min="6157" max="6157" width="10.453125" style="32" bestFit="1" customWidth="1"/>
    <col min="6158" max="6158" width="9.08984375" style="32"/>
    <col min="6159" max="6159" width="9.453125" style="32" bestFit="1" customWidth="1"/>
    <col min="6160" max="6160" width="9.08984375" style="32"/>
    <col min="6161" max="6161" width="8.36328125" style="32" customWidth="1"/>
    <col min="6162" max="6162" width="11.90625" style="32" customWidth="1"/>
    <col min="6163" max="6163" width="11.6328125" style="32" customWidth="1"/>
    <col min="6164" max="6394" width="9.08984375" style="32"/>
    <col min="6395" max="6395" width="22.54296875" style="32" customWidth="1"/>
    <col min="6396" max="6396" width="20.36328125" style="32" customWidth="1"/>
    <col min="6397" max="6397" width="13.54296875" style="32" customWidth="1"/>
    <col min="6398" max="6398" width="13.6328125" style="32" customWidth="1"/>
    <col min="6399" max="6399" width="12.453125" style="32" customWidth="1"/>
    <col min="6400" max="6400" width="11.90625" style="32" customWidth="1"/>
    <col min="6401" max="6401" width="12.453125" style="32" customWidth="1"/>
    <col min="6402" max="6402" width="12.54296875" style="32" customWidth="1"/>
    <col min="6403" max="6403" width="12.36328125" style="32" customWidth="1"/>
    <col min="6404" max="6406" width="11.90625" style="32" customWidth="1"/>
    <col min="6407" max="6407" width="12.6328125" style="32" customWidth="1"/>
    <col min="6408" max="6408" width="12" style="32" customWidth="1"/>
    <col min="6409" max="6409" width="9.08984375" style="32"/>
    <col min="6410" max="6410" width="11.90625" style="32" customWidth="1"/>
    <col min="6411" max="6411" width="13.90625" style="32" customWidth="1"/>
    <col min="6412" max="6412" width="9.08984375" style="32"/>
    <col min="6413" max="6413" width="10.453125" style="32" bestFit="1" customWidth="1"/>
    <col min="6414" max="6414" width="9.08984375" style="32"/>
    <col min="6415" max="6415" width="9.453125" style="32" bestFit="1" customWidth="1"/>
    <col min="6416" max="6416" width="9.08984375" style="32"/>
    <col min="6417" max="6417" width="8.36328125" style="32" customWidth="1"/>
    <col min="6418" max="6418" width="11.90625" style="32" customWidth="1"/>
    <col min="6419" max="6419" width="11.6328125" style="32" customWidth="1"/>
    <col min="6420" max="6650" width="9.08984375" style="32"/>
    <col min="6651" max="6651" width="22.54296875" style="32" customWidth="1"/>
    <col min="6652" max="6652" width="20.36328125" style="32" customWidth="1"/>
    <col min="6653" max="6653" width="13.54296875" style="32" customWidth="1"/>
    <col min="6654" max="6654" width="13.6328125" style="32" customWidth="1"/>
    <col min="6655" max="6655" width="12.453125" style="32" customWidth="1"/>
    <col min="6656" max="6656" width="11.90625" style="32" customWidth="1"/>
    <col min="6657" max="6657" width="12.453125" style="32" customWidth="1"/>
    <col min="6658" max="6658" width="12.54296875" style="32" customWidth="1"/>
    <col min="6659" max="6659" width="12.36328125" style="32" customWidth="1"/>
    <col min="6660" max="6662" width="11.90625" style="32" customWidth="1"/>
    <col min="6663" max="6663" width="12.6328125" style="32" customWidth="1"/>
    <col min="6664" max="6664" width="12" style="32" customWidth="1"/>
    <col min="6665" max="6665" width="9.08984375" style="32"/>
    <col min="6666" max="6666" width="11.90625" style="32" customWidth="1"/>
    <col min="6667" max="6667" width="13.90625" style="32" customWidth="1"/>
    <col min="6668" max="6668" width="9.08984375" style="32"/>
    <col min="6669" max="6669" width="10.453125" style="32" bestFit="1" customWidth="1"/>
    <col min="6670" max="6670" width="9.08984375" style="32"/>
    <col min="6671" max="6671" width="9.453125" style="32" bestFit="1" customWidth="1"/>
    <col min="6672" max="6672" width="9.08984375" style="32"/>
    <col min="6673" max="6673" width="8.36328125" style="32" customWidth="1"/>
    <col min="6674" max="6674" width="11.90625" style="32" customWidth="1"/>
    <col min="6675" max="6675" width="11.6328125" style="32" customWidth="1"/>
    <col min="6676" max="6906" width="9.08984375" style="32"/>
    <col min="6907" max="6907" width="22.54296875" style="32" customWidth="1"/>
    <col min="6908" max="6908" width="20.36328125" style="32" customWidth="1"/>
    <col min="6909" max="6909" width="13.54296875" style="32" customWidth="1"/>
    <col min="6910" max="6910" width="13.6328125" style="32" customWidth="1"/>
    <col min="6911" max="6911" width="12.453125" style="32" customWidth="1"/>
    <col min="6912" max="6912" width="11.90625" style="32" customWidth="1"/>
    <col min="6913" max="6913" width="12.453125" style="32" customWidth="1"/>
    <col min="6914" max="6914" width="12.54296875" style="32" customWidth="1"/>
    <col min="6915" max="6915" width="12.36328125" style="32" customWidth="1"/>
    <col min="6916" max="6918" width="11.90625" style="32" customWidth="1"/>
    <col min="6919" max="6919" width="12.6328125" style="32" customWidth="1"/>
    <col min="6920" max="6920" width="12" style="32" customWidth="1"/>
    <col min="6921" max="6921" width="9.08984375" style="32"/>
    <col min="6922" max="6922" width="11.90625" style="32" customWidth="1"/>
    <col min="6923" max="6923" width="13.90625" style="32" customWidth="1"/>
    <col min="6924" max="6924" width="9.08984375" style="32"/>
    <col min="6925" max="6925" width="10.453125" style="32" bestFit="1" customWidth="1"/>
    <col min="6926" max="6926" width="9.08984375" style="32"/>
    <col min="6927" max="6927" width="9.453125" style="32" bestFit="1" customWidth="1"/>
    <col min="6928" max="6928" width="9.08984375" style="32"/>
    <col min="6929" max="6929" width="8.36328125" style="32" customWidth="1"/>
    <col min="6930" max="6930" width="11.90625" style="32" customWidth="1"/>
    <col min="6931" max="6931" width="11.6328125" style="32" customWidth="1"/>
    <col min="6932" max="7162" width="9.08984375" style="32"/>
    <col min="7163" max="7163" width="22.54296875" style="32" customWidth="1"/>
    <col min="7164" max="7164" width="20.36328125" style="32" customWidth="1"/>
    <col min="7165" max="7165" width="13.54296875" style="32" customWidth="1"/>
    <col min="7166" max="7166" width="13.6328125" style="32" customWidth="1"/>
    <col min="7167" max="7167" width="12.453125" style="32" customWidth="1"/>
    <col min="7168" max="7168" width="11.90625" style="32" customWidth="1"/>
    <col min="7169" max="7169" width="12.453125" style="32" customWidth="1"/>
    <col min="7170" max="7170" width="12.54296875" style="32" customWidth="1"/>
    <col min="7171" max="7171" width="12.36328125" style="32" customWidth="1"/>
    <col min="7172" max="7174" width="11.90625" style="32" customWidth="1"/>
    <col min="7175" max="7175" width="12.6328125" style="32" customWidth="1"/>
    <col min="7176" max="7176" width="12" style="32" customWidth="1"/>
    <col min="7177" max="7177" width="9.08984375" style="32"/>
    <col min="7178" max="7178" width="11.90625" style="32" customWidth="1"/>
    <col min="7179" max="7179" width="13.90625" style="32" customWidth="1"/>
    <col min="7180" max="7180" width="9.08984375" style="32"/>
    <col min="7181" max="7181" width="10.453125" style="32" bestFit="1" customWidth="1"/>
    <col min="7182" max="7182" width="9.08984375" style="32"/>
    <col min="7183" max="7183" width="9.453125" style="32" bestFit="1" customWidth="1"/>
    <col min="7184" max="7184" width="9.08984375" style="32"/>
    <col min="7185" max="7185" width="8.36328125" style="32" customWidth="1"/>
    <col min="7186" max="7186" width="11.90625" style="32" customWidth="1"/>
    <col min="7187" max="7187" width="11.6328125" style="32" customWidth="1"/>
    <col min="7188" max="7418" width="9.08984375" style="32"/>
    <col min="7419" max="7419" width="22.54296875" style="32" customWidth="1"/>
    <col min="7420" max="7420" width="20.36328125" style="32" customWidth="1"/>
    <col min="7421" max="7421" width="13.54296875" style="32" customWidth="1"/>
    <col min="7422" max="7422" width="13.6328125" style="32" customWidth="1"/>
    <col min="7423" max="7423" width="12.453125" style="32" customWidth="1"/>
    <col min="7424" max="7424" width="11.90625" style="32" customWidth="1"/>
    <col min="7425" max="7425" width="12.453125" style="32" customWidth="1"/>
    <col min="7426" max="7426" width="12.54296875" style="32" customWidth="1"/>
    <col min="7427" max="7427" width="12.36328125" style="32" customWidth="1"/>
    <col min="7428" max="7430" width="11.90625" style="32" customWidth="1"/>
    <col min="7431" max="7431" width="12.6328125" style="32" customWidth="1"/>
    <col min="7432" max="7432" width="12" style="32" customWidth="1"/>
    <col min="7433" max="7433" width="9.08984375" style="32"/>
    <col min="7434" max="7434" width="11.90625" style="32" customWidth="1"/>
    <col min="7435" max="7435" width="13.90625" style="32" customWidth="1"/>
    <col min="7436" max="7436" width="9.08984375" style="32"/>
    <col min="7437" max="7437" width="10.453125" style="32" bestFit="1" customWidth="1"/>
    <col min="7438" max="7438" width="9.08984375" style="32"/>
    <col min="7439" max="7439" width="9.453125" style="32" bestFit="1" customWidth="1"/>
    <col min="7440" max="7440" width="9.08984375" style="32"/>
    <col min="7441" max="7441" width="8.36328125" style="32" customWidth="1"/>
    <col min="7442" max="7442" width="11.90625" style="32" customWidth="1"/>
    <col min="7443" max="7443" width="11.6328125" style="32" customWidth="1"/>
    <col min="7444" max="7674" width="9.08984375" style="32"/>
    <col min="7675" max="7675" width="22.54296875" style="32" customWidth="1"/>
    <col min="7676" max="7676" width="20.36328125" style="32" customWidth="1"/>
    <col min="7677" max="7677" width="13.54296875" style="32" customWidth="1"/>
    <col min="7678" max="7678" width="13.6328125" style="32" customWidth="1"/>
    <col min="7679" max="7679" width="12.453125" style="32" customWidth="1"/>
    <col min="7680" max="7680" width="11.90625" style="32" customWidth="1"/>
    <col min="7681" max="7681" width="12.453125" style="32" customWidth="1"/>
    <col min="7682" max="7682" width="12.54296875" style="32" customWidth="1"/>
    <col min="7683" max="7683" width="12.36328125" style="32" customWidth="1"/>
    <col min="7684" max="7686" width="11.90625" style="32" customWidth="1"/>
    <col min="7687" max="7687" width="12.6328125" style="32" customWidth="1"/>
    <col min="7688" max="7688" width="12" style="32" customWidth="1"/>
    <col min="7689" max="7689" width="9.08984375" style="32"/>
    <col min="7690" max="7690" width="11.90625" style="32" customWidth="1"/>
    <col min="7691" max="7691" width="13.90625" style="32" customWidth="1"/>
    <col min="7692" max="7692" width="9.08984375" style="32"/>
    <col min="7693" max="7693" width="10.453125" style="32" bestFit="1" customWidth="1"/>
    <col min="7694" max="7694" width="9.08984375" style="32"/>
    <col min="7695" max="7695" width="9.453125" style="32" bestFit="1" customWidth="1"/>
    <col min="7696" max="7696" width="9.08984375" style="32"/>
    <col min="7697" max="7697" width="8.36328125" style="32" customWidth="1"/>
    <col min="7698" max="7698" width="11.90625" style="32" customWidth="1"/>
    <col min="7699" max="7699" width="11.6328125" style="32" customWidth="1"/>
    <col min="7700" max="7930" width="9.08984375" style="32"/>
    <col min="7931" max="7931" width="22.54296875" style="32" customWidth="1"/>
    <col min="7932" max="7932" width="20.36328125" style="32" customWidth="1"/>
    <col min="7933" max="7933" width="13.54296875" style="32" customWidth="1"/>
    <col min="7934" max="7934" width="13.6328125" style="32" customWidth="1"/>
    <col min="7935" max="7935" width="12.453125" style="32" customWidth="1"/>
    <col min="7936" max="7936" width="11.90625" style="32" customWidth="1"/>
    <col min="7937" max="7937" width="12.453125" style="32" customWidth="1"/>
    <col min="7938" max="7938" width="12.54296875" style="32" customWidth="1"/>
    <col min="7939" max="7939" width="12.36328125" style="32" customWidth="1"/>
    <col min="7940" max="7942" width="11.90625" style="32" customWidth="1"/>
    <col min="7943" max="7943" width="12.6328125" style="32" customWidth="1"/>
    <col min="7944" max="7944" width="12" style="32" customWidth="1"/>
    <col min="7945" max="7945" width="9.08984375" style="32"/>
    <col min="7946" max="7946" width="11.90625" style="32" customWidth="1"/>
    <col min="7947" max="7947" width="13.90625" style="32" customWidth="1"/>
    <col min="7948" max="7948" width="9.08984375" style="32"/>
    <col min="7949" max="7949" width="10.453125" style="32" bestFit="1" customWidth="1"/>
    <col min="7950" max="7950" width="9.08984375" style="32"/>
    <col min="7951" max="7951" width="9.453125" style="32" bestFit="1" customWidth="1"/>
    <col min="7952" max="7952" width="9.08984375" style="32"/>
    <col min="7953" max="7953" width="8.36328125" style="32" customWidth="1"/>
    <col min="7954" max="7954" width="11.90625" style="32" customWidth="1"/>
    <col min="7955" max="7955" width="11.6328125" style="32" customWidth="1"/>
    <col min="7956" max="8186" width="9.08984375" style="32"/>
    <col min="8187" max="8187" width="22.54296875" style="32" customWidth="1"/>
    <col min="8188" max="8188" width="20.36328125" style="32" customWidth="1"/>
    <col min="8189" max="8189" width="13.54296875" style="32" customWidth="1"/>
    <col min="8190" max="8190" width="13.6328125" style="32" customWidth="1"/>
    <col min="8191" max="8191" width="12.453125" style="32" customWidth="1"/>
    <col min="8192" max="8192" width="11.90625" style="32" customWidth="1"/>
    <col min="8193" max="8193" width="12.453125" style="32" customWidth="1"/>
    <col min="8194" max="8194" width="12.54296875" style="32" customWidth="1"/>
    <col min="8195" max="8195" width="12.36328125" style="32" customWidth="1"/>
    <col min="8196" max="8198" width="11.90625" style="32" customWidth="1"/>
    <col min="8199" max="8199" width="12.6328125" style="32" customWidth="1"/>
    <col min="8200" max="8200" width="12" style="32" customWidth="1"/>
    <col min="8201" max="8201" width="9.08984375" style="32"/>
    <col min="8202" max="8202" width="11.90625" style="32" customWidth="1"/>
    <col min="8203" max="8203" width="13.90625" style="32" customWidth="1"/>
    <col min="8204" max="8204" width="9.08984375" style="32"/>
    <col min="8205" max="8205" width="10.453125" style="32" bestFit="1" customWidth="1"/>
    <col min="8206" max="8206" width="9.08984375" style="32"/>
    <col min="8207" max="8207" width="9.453125" style="32" bestFit="1" customWidth="1"/>
    <col min="8208" max="8208" width="9.08984375" style="32"/>
    <col min="8209" max="8209" width="8.36328125" style="32" customWidth="1"/>
    <col min="8210" max="8210" width="11.90625" style="32" customWidth="1"/>
    <col min="8211" max="8211" width="11.6328125" style="32" customWidth="1"/>
    <col min="8212" max="8442" width="9.08984375" style="32"/>
    <col min="8443" max="8443" width="22.54296875" style="32" customWidth="1"/>
    <col min="8444" max="8444" width="20.36328125" style="32" customWidth="1"/>
    <col min="8445" max="8445" width="13.54296875" style="32" customWidth="1"/>
    <col min="8446" max="8446" width="13.6328125" style="32" customWidth="1"/>
    <col min="8447" max="8447" width="12.453125" style="32" customWidth="1"/>
    <col min="8448" max="8448" width="11.90625" style="32" customWidth="1"/>
    <col min="8449" max="8449" width="12.453125" style="32" customWidth="1"/>
    <col min="8450" max="8450" width="12.54296875" style="32" customWidth="1"/>
    <col min="8451" max="8451" width="12.36328125" style="32" customWidth="1"/>
    <col min="8452" max="8454" width="11.90625" style="32" customWidth="1"/>
    <col min="8455" max="8455" width="12.6328125" style="32" customWidth="1"/>
    <col min="8456" max="8456" width="12" style="32" customWidth="1"/>
    <col min="8457" max="8457" width="9.08984375" style="32"/>
    <col min="8458" max="8458" width="11.90625" style="32" customWidth="1"/>
    <col min="8459" max="8459" width="13.90625" style="32" customWidth="1"/>
    <col min="8460" max="8460" width="9.08984375" style="32"/>
    <col min="8461" max="8461" width="10.453125" style="32" bestFit="1" customWidth="1"/>
    <col min="8462" max="8462" width="9.08984375" style="32"/>
    <col min="8463" max="8463" width="9.453125" style="32" bestFit="1" customWidth="1"/>
    <col min="8464" max="8464" width="9.08984375" style="32"/>
    <col min="8465" max="8465" width="8.36328125" style="32" customWidth="1"/>
    <col min="8466" max="8466" width="11.90625" style="32" customWidth="1"/>
    <col min="8467" max="8467" width="11.6328125" style="32" customWidth="1"/>
    <col min="8468" max="8698" width="9.08984375" style="32"/>
    <col min="8699" max="8699" width="22.54296875" style="32" customWidth="1"/>
    <col min="8700" max="8700" width="20.36328125" style="32" customWidth="1"/>
    <col min="8701" max="8701" width="13.54296875" style="32" customWidth="1"/>
    <col min="8702" max="8702" width="13.6328125" style="32" customWidth="1"/>
    <col min="8703" max="8703" width="12.453125" style="32" customWidth="1"/>
    <col min="8704" max="8704" width="11.90625" style="32" customWidth="1"/>
    <col min="8705" max="8705" width="12.453125" style="32" customWidth="1"/>
    <col min="8706" max="8706" width="12.54296875" style="32" customWidth="1"/>
    <col min="8707" max="8707" width="12.36328125" style="32" customWidth="1"/>
    <col min="8708" max="8710" width="11.90625" style="32" customWidth="1"/>
    <col min="8711" max="8711" width="12.6328125" style="32" customWidth="1"/>
    <col min="8712" max="8712" width="12" style="32" customWidth="1"/>
    <col min="8713" max="8713" width="9.08984375" style="32"/>
    <col min="8714" max="8714" width="11.90625" style="32" customWidth="1"/>
    <col min="8715" max="8715" width="13.90625" style="32" customWidth="1"/>
    <col min="8716" max="8716" width="9.08984375" style="32"/>
    <col min="8717" max="8717" width="10.453125" style="32" bestFit="1" customWidth="1"/>
    <col min="8718" max="8718" width="9.08984375" style="32"/>
    <col min="8719" max="8719" width="9.453125" style="32" bestFit="1" customWidth="1"/>
    <col min="8720" max="8720" width="9.08984375" style="32"/>
    <col min="8721" max="8721" width="8.36328125" style="32" customWidth="1"/>
    <col min="8722" max="8722" width="11.90625" style="32" customWidth="1"/>
    <col min="8723" max="8723" width="11.6328125" style="32" customWidth="1"/>
    <col min="8724" max="8954" width="9.08984375" style="32"/>
    <col min="8955" max="8955" width="22.54296875" style="32" customWidth="1"/>
    <col min="8956" max="8956" width="20.36328125" style="32" customWidth="1"/>
    <col min="8957" max="8957" width="13.54296875" style="32" customWidth="1"/>
    <col min="8958" max="8958" width="13.6328125" style="32" customWidth="1"/>
    <col min="8959" max="8959" width="12.453125" style="32" customWidth="1"/>
    <col min="8960" max="8960" width="11.90625" style="32" customWidth="1"/>
    <col min="8961" max="8961" width="12.453125" style="32" customWidth="1"/>
    <col min="8962" max="8962" width="12.54296875" style="32" customWidth="1"/>
    <col min="8963" max="8963" width="12.36328125" style="32" customWidth="1"/>
    <col min="8964" max="8966" width="11.90625" style="32" customWidth="1"/>
    <col min="8967" max="8967" width="12.6328125" style="32" customWidth="1"/>
    <col min="8968" max="8968" width="12" style="32" customWidth="1"/>
    <col min="8969" max="8969" width="9.08984375" style="32"/>
    <col min="8970" max="8970" width="11.90625" style="32" customWidth="1"/>
    <col min="8971" max="8971" width="13.90625" style="32" customWidth="1"/>
    <col min="8972" max="8972" width="9.08984375" style="32"/>
    <col min="8973" max="8973" width="10.453125" style="32" bestFit="1" customWidth="1"/>
    <col min="8974" max="8974" width="9.08984375" style="32"/>
    <col min="8975" max="8975" width="9.453125" style="32" bestFit="1" customWidth="1"/>
    <col min="8976" max="8976" width="9.08984375" style="32"/>
    <col min="8977" max="8977" width="8.36328125" style="32" customWidth="1"/>
    <col min="8978" max="8978" width="11.90625" style="32" customWidth="1"/>
    <col min="8979" max="8979" width="11.6328125" style="32" customWidth="1"/>
    <col min="8980" max="9210" width="9.08984375" style="32"/>
    <col min="9211" max="9211" width="22.54296875" style="32" customWidth="1"/>
    <col min="9212" max="9212" width="20.36328125" style="32" customWidth="1"/>
    <col min="9213" max="9213" width="13.54296875" style="32" customWidth="1"/>
    <col min="9214" max="9214" width="13.6328125" style="32" customWidth="1"/>
    <col min="9215" max="9215" width="12.453125" style="32" customWidth="1"/>
    <col min="9216" max="9216" width="11.90625" style="32" customWidth="1"/>
    <col min="9217" max="9217" width="12.453125" style="32" customWidth="1"/>
    <col min="9218" max="9218" width="12.54296875" style="32" customWidth="1"/>
    <col min="9219" max="9219" width="12.36328125" style="32" customWidth="1"/>
    <col min="9220" max="9222" width="11.90625" style="32" customWidth="1"/>
    <col min="9223" max="9223" width="12.6328125" style="32" customWidth="1"/>
    <col min="9224" max="9224" width="12" style="32" customWidth="1"/>
    <col min="9225" max="9225" width="9.08984375" style="32"/>
    <col min="9226" max="9226" width="11.90625" style="32" customWidth="1"/>
    <col min="9227" max="9227" width="13.90625" style="32" customWidth="1"/>
    <col min="9228" max="9228" width="9.08984375" style="32"/>
    <col min="9229" max="9229" width="10.453125" style="32" bestFit="1" customWidth="1"/>
    <col min="9230" max="9230" width="9.08984375" style="32"/>
    <col min="9231" max="9231" width="9.453125" style="32" bestFit="1" customWidth="1"/>
    <col min="9232" max="9232" width="9.08984375" style="32"/>
    <col min="9233" max="9233" width="8.36328125" style="32" customWidth="1"/>
    <col min="9234" max="9234" width="11.90625" style="32" customWidth="1"/>
    <col min="9235" max="9235" width="11.6328125" style="32" customWidth="1"/>
    <col min="9236" max="9466" width="9.08984375" style="32"/>
    <col min="9467" max="9467" width="22.54296875" style="32" customWidth="1"/>
    <col min="9468" max="9468" width="20.36328125" style="32" customWidth="1"/>
    <col min="9469" max="9469" width="13.54296875" style="32" customWidth="1"/>
    <col min="9470" max="9470" width="13.6328125" style="32" customWidth="1"/>
    <col min="9471" max="9471" width="12.453125" style="32" customWidth="1"/>
    <col min="9472" max="9472" width="11.90625" style="32" customWidth="1"/>
    <col min="9473" max="9473" width="12.453125" style="32" customWidth="1"/>
    <col min="9474" max="9474" width="12.54296875" style="32" customWidth="1"/>
    <col min="9475" max="9475" width="12.36328125" style="32" customWidth="1"/>
    <col min="9476" max="9478" width="11.90625" style="32" customWidth="1"/>
    <col min="9479" max="9479" width="12.6328125" style="32" customWidth="1"/>
    <col min="9480" max="9480" width="12" style="32" customWidth="1"/>
    <col min="9481" max="9481" width="9.08984375" style="32"/>
    <col min="9482" max="9482" width="11.90625" style="32" customWidth="1"/>
    <col min="9483" max="9483" width="13.90625" style="32" customWidth="1"/>
    <col min="9484" max="9484" width="9.08984375" style="32"/>
    <col min="9485" max="9485" width="10.453125" style="32" bestFit="1" customWidth="1"/>
    <col min="9486" max="9486" width="9.08984375" style="32"/>
    <col min="9487" max="9487" width="9.453125" style="32" bestFit="1" customWidth="1"/>
    <col min="9488" max="9488" width="9.08984375" style="32"/>
    <col min="9489" max="9489" width="8.36328125" style="32" customWidth="1"/>
    <col min="9490" max="9490" width="11.90625" style="32" customWidth="1"/>
    <col min="9491" max="9491" width="11.6328125" style="32" customWidth="1"/>
    <col min="9492" max="9722" width="9.08984375" style="32"/>
    <col min="9723" max="9723" width="22.54296875" style="32" customWidth="1"/>
    <col min="9724" max="9724" width="20.36328125" style="32" customWidth="1"/>
    <col min="9725" max="9725" width="13.54296875" style="32" customWidth="1"/>
    <col min="9726" max="9726" width="13.6328125" style="32" customWidth="1"/>
    <col min="9727" max="9727" width="12.453125" style="32" customWidth="1"/>
    <col min="9728" max="9728" width="11.90625" style="32" customWidth="1"/>
    <col min="9729" max="9729" width="12.453125" style="32" customWidth="1"/>
    <col min="9730" max="9730" width="12.54296875" style="32" customWidth="1"/>
    <col min="9731" max="9731" width="12.36328125" style="32" customWidth="1"/>
    <col min="9732" max="9734" width="11.90625" style="32" customWidth="1"/>
    <col min="9735" max="9735" width="12.6328125" style="32" customWidth="1"/>
    <col min="9736" max="9736" width="12" style="32" customWidth="1"/>
    <col min="9737" max="9737" width="9.08984375" style="32"/>
    <col min="9738" max="9738" width="11.90625" style="32" customWidth="1"/>
    <col min="9739" max="9739" width="13.90625" style="32" customWidth="1"/>
    <col min="9740" max="9740" width="9.08984375" style="32"/>
    <col min="9741" max="9741" width="10.453125" style="32" bestFit="1" customWidth="1"/>
    <col min="9742" max="9742" width="9.08984375" style="32"/>
    <col min="9743" max="9743" width="9.453125" style="32" bestFit="1" customWidth="1"/>
    <col min="9744" max="9744" width="9.08984375" style="32"/>
    <col min="9745" max="9745" width="8.36328125" style="32" customWidth="1"/>
    <col min="9746" max="9746" width="11.90625" style="32" customWidth="1"/>
    <col min="9747" max="9747" width="11.6328125" style="32" customWidth="1"/>
    <col min="9748" max="9978" width="9.08984375" style="32"/>
    <col min="9979" max="9979" width="22.54296875" style="32" customWidth="1"/>
    <col min="9980" max="9980" width="20.36328125" style="32" customWidth="1"/>
    <col min="9981" max="9981" width="13.54296875" style="32" customWidth="1"/>
    <col min="9982" max="9982" width="13.6328125" style="32" customWidth="1"/>
    <col min="9983" max="9983" width="12.453125" style="32" customWidth="1"/>
    <col min="9984" max="9984" width="11.90625" style="32" customWidth="1"/>
    <col min="9985" max="9985" width="12.453125" style="32" customWidth="1"/>
    <col min="9986" max="9986" width="12.54296875" style="32" customWidth="1"/>
    <col min="9987" max="9987" width="12.36328125" style="32" customWidth="1"/>
    <col min="9988" max="9990" width="11.90625" style="32" customWidth="1"/>
    <col min="9991" max="9991" width="12.6328125" style="32" customWidth="1"/>
    <col min="9992" max="9992" width="12" style="32" customWidth="1"/>
    <col min="9993" max="9993" width="9.08984375" style="32"/>
    <col min="9994" max="9994" width="11.90625" style="32" customWidth="1"/>
    <col min="9995" max="9995" width="13.90625" style="32" customWidth="1"/>
    <col min="9996" max="9996" width="9.08984375" style="32"/>
    <col min="9997" max="9997" width="10.453125" style="32" bestFit="1" customWidth="1"/>
    <col min="9998" max="9998" width="9.08984375" style="32"/>
    <col min="9999" max="9999" width="9.453125" style="32" bestFit="1" customWidth="1"/>
    <col min="10000" max="10000" width="9.08984375" style="32"/>
    <col min="10001" max="10001" width="8.36328125" style="32" customWidth="1"/>
    <col min="10002" max="10002" width="11.90625" style="32" customWidth="1"/>
    <col min="10003" max="10003" width="11.6328125" style="32" customWidth="1"/>
    <col min="10004" max="10234" width="9.08984375" style="32"/>
    <col min="10235" max="10235" width="22.54296875" style="32" customWidth="1"/>
    <col min="10236" max="10236" width="20.36328125" style="32" customWidth="1"/>
    <col min="10237" max="10237" width="13.54296875" style="32" customWidth="1"/>
    <col min="10238" max="10238" width="13.6328125" style="32" customWidth="1"/>
    <col min="10239" max="10239" width="12.453125" style="32" customWidth="1"/>
    <col min="10240" max="10240" width="11.90625" style="32" customWidth="1"/>
    <col min="10241" max="10241" width="12.453125" style="32" customWidth="1"/>
    <col min="10242" max="10242" width="12.54296875" style="32" customWidth="1"/>
    <col min="10243" max="10243" width="12.36328125" style="32" customWidth="1"/>
    <col min="10244" max="10246" width="11.90625" style="32" customWidth="1"/>
    <col min="10247" max="10247" width="12.6328125" style="32" customWidth="1"/>
    <col min="10248" max="10248" width="12" style="32" customWidth="1"/>
    <col min="10249" max="10249" width="9.08984375" style="32"/>
    <col min="10250" max="10250" width="11.90625" style="32" customWidth="1"/>
    <col min="10251" max="10251" width="13.90625" style="32" customWidth="1"/>
    <col min="10252" max="10252" width="9.08984375" style="32"/>
    <col min="10253" max="10253" width="10.453125" style="32" bestFit="1" customWidth="1"/>
    <col min="10254" max="10254" width="9.08984375" style="32"/>
    <col min="10255" max="10255" width="9.453125" style="32" bestFit="1" customWidth="1"/>
    <col min="10256" max="10256" width="9.08984375" style="32"/>
    <col min="10257" max="10257" width="8.36328125" style="32" customWidth="1"/>
    <col min="10258" max="10258" width="11.90625" style="32" customWidth="1"/>
    <col min="10259" max="10259" width="11.6328125" style="32" customWidth="1"/>
    <col min="10260" max="10490" width="9.08984375" style="32"/>
    <col min="10491" max="10491" width="22.54296875" style="32" customWidth="1"/>
    <col min="10492" max="10492" width="20.36328125" style="32" customWidth="1"/>
    <col min="10493" max="10493" width="13.54296875" style="32" customWidth="1"/>
    <col min="10494" max="10494" width="13.6328125" style="32" customWidth="1"/>
    <col min="10495" max="10495" width="12.453125" style="32" customWidth="1"/>
    <col min="10496" max="10496" width="11.90625" style="32" customWidth="1"/>
    <col min="10497" max="10497" width="12.453125" style="32" customWidth="1"/>
    <col min="10498" max="10498" width="12.54296875" style="32" customWidth="1"/>
    <col min="10499" max="10499" width="12.36328125" style="32" customWidth="1"/>
    <col min="10500" max="10502" width="11.90625" style="32" customWidth="1"/>
    <col min="10503" max="10503" width="12.6328125" style="32" customWidth="1"/>
    <col min="10504" max="10504" width="12" style="32" customWidth="1"/>
    <col min="10505" max="10505" width="9.08984375" style="32"/>
    <col min="10506" max="10506" width="11.90625" style="32" customWidth="1"/>
    <col min="10507" max="10507" width="13.90625" style="32" customWidth="1"/>
    <col min="10508" max="10508" width="9.08984375" style="32"/>
    <col min="10509" max="10509" width="10.453125" style="32" bestFit="1" customWidth="1"/>
    <col min="10510" max="10510" width="9.08984375" style="32"/>
    <col min="10511" max="10511" width="9.453125" style="32" bestFit="1" customWidth="1"/>
    <col min="10512" max="10512" width="9.08984375" style="32"/>
    <col min="10513" max="10513" width="8.36328125" style="32" customWidth="1"/>
    <col min="10514" max="10514" width="11.90625" style="32" customWidth="1"/>
    <col min="10515" max="10515" width="11.6328125" style="32" customWidth="1"/>
    <col min="10516" max="10746" width="9.08984375" style="32"/>
    <col min="10747" max="10747" width="22.54296875" style="32" customWidth="1"/>
    <col min="10748" max="10748" width="20.36328125" style="32" customWidth="1"/>
    <col min="10749" max="10749" width="13.54296875" style="32" customWidth="1"/>
    <col min="10750" max="10750" width="13.6328125" style="32" customWidth="1"/>
    <col min="10751" max="10751" width="12.453125" style="32" customWidth="1"/>
    <col min="10752" max="10752" width="11.90625" style="32" customWidth="1"/>
    <col min="10753" max="10753" width="12.453125" style="32" customWidth="1"/>
    <col min="10754" max="10754" width="12.54296875" style="32" customWidth="1"/>
    <col min="10755" max="10755" width="12.36328125" style="32" customWidth="1"/>
    <col min="10756" max="10758" width="11.90625" style="32" customWidth="1"/>
    <col min="10759" max="10759" width="12.6328125" style="32" customWidth="1"/>
    <col min="10760" max="10760" width="12" style="32" customWidth="1"/>
    <col min="10761" max="10761" width="9.08984375" style="32"/>
    <col min="10762" max="10762" width="11.90625" style="32" customWidth="1"/>
    <col min="10763" max="10763" width="13.90625" style="32" customWidth="1"/>
    <col min="10764" max="10764" width="9.08984375" style="32"/>
    <col min="10765" max="10765" width="10.453125" style="32" bestFit="1" customWidth="1"/>
    <col min="10766" max="10766" width="9.08984375" style="32"/>
    <col min="10767" max="10767" width="9.453125" style="32" bestFit="1" customWidth="1"/>
    <col min="10768" max="10768" width="9.08984375" style="32"/>
    <col min="10769" max="10769" width="8.36328125" style="32" customWidth="1"/>
    <col min="10770" max="10770" width="11.90625" style="32" customWidth="1"/>
    <col min="10771" max="10771" width="11.6328125" style="32" customWidth="1"/>
    <col min="10772" max="11002" width="9.08984375" style="32"/>
    <col min="11003" max="11003" width="22.54296875" style="32" customWidth="1"/>
    <col min="11004" max="11004" width="20.36328125" style="32" customWidth="1"/>
    <col min="11005" max="11005" width="13.54296875" style="32" customWidth="1"/>
    <col min="11006" max="11006" width="13.6328125" style="32" customWidth="1"/>
    <col min="11007" max="11007" width="12.453125" style="32" customWidth="1"/>
    <col min="11008" max="11008" width="11.90625" style="32" customWidth="1"/>
    <col min="11009" max="11009" width="12.453125" style="32" customWidth="1"/>
    <col min="11010" max="11010" width="12.54296875" style="32" customWidth="1"/>
    <col min="11011" max="11011" width="12.36328125" style="32" customWidth="1"/>
    <col min="11012" max="11014" width="11.90625" style="32" customWidth="1"/>
    <col min="11015" max="11015" width="12.6328125" style="32" customWidth="1"/>
    <col min="11016" max="11016" width="12" style="32" customWidth="1"/>
    <col min="11017" max="11017" width="9.08984375" style="32"/>
    <col min="11018" max="11018" width="11.90625" style="32" customWidth="1"/>
    <col min="11019" max="11019" width="13.90625" style="32" customWidth="1"/>
    <col min="11020" max="11020" width="9.08984375" style="32"/>
    <col min="11021" max="11021" width="10.453125" style="32" bestFit="1" customWidth="1"/>
    <col min="11022" max="11022" width="9.08984375" style="32"/>
    <col min="11023" max="11023" width="9.453125" style="32" bestFit="1" customWidth="1"/>
    <col min="11024" max="11024" width="9.08984375" style="32"/>
    <col min="11025" max="11025" width="8.36328125" style="32" customWidth="1"/>
    <col min="11026" max="11026" width="11.90625" style="32" customWidth="1"/>
    <col min="11027" max="11027" width="11.6328125" style="32" customWidth="1"/>
    <col min="11028" max="11258" width="9.08984375" style="32"/>
    <col min="11259" max="11259" width="22.54296875" style="32" customWidth="1"/>
    <col min="11260" max="11260" width="20.36328125" style="32" customWidth="1"/>
    <col min="11261" max="11261" width="13.54296875" style="32" customWidth="1"/>
    <col min="11262" max="11262" width="13.6328125" style="32" customWidth="1"/>
    <col min="11263" max="11263" width="12.453125" style="32" customWidth="1"/>
    <col min="11264" max="11264" width="11.90625" style="32" customWidth="1"/>
    <col min="11265" max="11265" width="12.453125" style="32" customWidth="1"/>
    <col min="11266" max="11266" width="12.54296875" style="32" customWidth="1"/>
    <col min="11267" max="11267" width="12.36328125" style="32" customWidth="1"/>
    <col min="11268" max="11270" width="11.90625" style="32" customWidth="1"/>
    <col min="11271" max="11271" width="12.6328125" style="32" customWidth="1"/>
    <col min="11272" max="11272" width="12" style="32" customWidth="1"/>
    <col min="11273" max="11273" width="9.08984375" style="32"/>
    <col min="11274" max="11274" width="11.90625" style="32" customWidth="1"/>
    <col min="11275" max="11275" width="13.90625" style="32" customWidth="1"/>
    <col min="11276" max="11276" width="9.08984375" style="32"/>
    <col min="11277" max="11277" width="10.453125" style="32" bestFit="1" customWidth="1"/>
    <col min="11278" max="11278" width="9.08984375" style="32"/>
    <col min="11279" max="11279" width="9.453125" style="32" bestFit="1" customWidth="1"/>
    <col min="11280" max="11280" width="9.08984375" style="32"/>
    <col min="11281" max="11281" width="8.36328125" style="32" customWidth="1"/>
    <col min="11282" max="11282" width="11.90625" style="32" customWidth="1"/>
    <col min="11283" max="11283" width="11.6328125" style="32" customWidth="1"/>
    <col min="11284" max="11514" width="9.08984375" style="32"/>
    <col min="11515" max="11515" width="22.54296875" style="32" customWidth="1"/>
    <col min="11516" max="11516" width="20.36328125" style="32" customWidth="1"/>
    <col min="11517" max="11517" width="13.54296875" style="32" customWidth="1"/>
    <col min="11518" max="11518" width="13.6328125" style="32" customWidth="1"/>
    <col min="11519" max="11519" width="12.453125" style="32" customWidth="1"/>
    <col min="11520" max="11520" width="11.90625" style="32" customWidth="1"/>
    <col min="11521" max="11521" width="12.453125" style="32" customWidth="1"/>
    <col min="11522" max="11522" width="12.54296875" style="32" customWidth="1"/>
    <col min="11523" max="11523" width="12.36328125" style="32" customWidth="1"/>
    <col min="11524" max="11526" width="11.90625" style="32" customWidth="1"/>
    <col min="11527" max="11527" width="12.6328125" style="32" customWidth="1"/>
    <col min="11528" max="11528" width="12" style="32" customWidth="1"/>
    <col min="11529" max="11529" width="9.08984375" style="32"/>
    <col min="11530" max="11530" width="11.90625" style="32" customWidth="1"/>
    <col min="11531" max="11531" width="13.90625" style="32" customWidth="1"/>
    <col min="11532" max="11532" width="9.08984375" style="32"/>
    <col min="11533" max="11533" width="10.453125" style="32" bestFit="1" customWidth="1"/>
    <col min="11534" max="11534" width="9.08984375" style="32"/>
    <col min="11535" max="11535" width="9.453125" style="32" bestFit="1" customWidth="1"/>
    <col min="11536" max="11536" width="9.08984375" style="32"/>
    <col min="11537" max="11537" width="8.36328125" style="32" customWidth="1"/>
    <col min="11538" max="11538" width="11.90625" style="32" customWidth="1"/>
    <col min="11539" max="11539" width="11.6328125" style="32" customWidth="1"/>
    <col min="11540" max="11770" width="9.08984375" style="32"/>
    <col min="11771" max="11771" width="22.54296875" style="32" customWidth="1"/>
    <col min="11772" max="11772" width="20.36328125" style="32" customWidth="1"/>
    <col min="11773" max="11773" width="13.54296875" style="32" customWidth="1"/>
    <col min="11774" max="11774" width="13.6328125" style="32" customWidth="1"/>
    <col min="11775" max="11775" width="12.453125" style="32" customWidth="1"/>
    <col min="11776" max="11776" width="11.90625" style="32" customWidth="1"/>
    <col min="11777" max="11777" width="12.453125" style="32" customWidth="1"/>
    <col min="11778" max="11778" width="12.54296875" style="32" customWidth="1"/>
    <col min="11779" max="11779" width="12.36328125" style="32" customWidth="1"/>
    <col min="11780" max="11782" width="11.90625" style="32" customWidth="1"/>
    <col min="11783" max="11783" width="12.6328125" style="32" customWidth="1"/>
    <col min="11784" max="11784" width="12" style="32" customWidth="1"/>
    <col min="11785" max="11785" width="9.08984375" style="32"/>
    <col min="11786" max="11786" width="11.90625" style="32" customWidth="1"/>
    <col min="11787" max="11787" width="13.90625" style="32" customWidth="1"/>
    <col min="11788" max="11788" width="9.08984375" style="32"/>
    <col min="11789" max="11789" width="10.453125" style="32" bestFit="1" customWidth="1"/>
    <col min="11790" max="11790" width="9.08984375" style="32"/>
    <col min="11791" max="11791" width="9.453125" style="32" bestFit="1" customWidth="1"/>
    <col min="11792" max="11792" width="9.08984375" style="32"/>
    <col min="11793" max="11793" width="8.36328125" style="32" customWidth="1"/>
    <col min="11794" max="11794" width="11.90625" style="32" customWidth="1"/>
    <col min="11795" max="11795" width="11.6328125" style="32" customWidth="1"/>
    <col min="11796" max="12026" width="9.08984375" style="32"/>
    <col min="12027" max="12027" width="22.54296875" style="32" customWidth="1"/>
    <col min="12028" max="12028" width="20.36328125" style="32" customWidth="1"/>
    <col min="12029" max="12029" width="13.54296875" style="32" customWidth="1"/>
    <col min="12030" max="12030" width="13.6328125" style="32" customWidth="1"/>
    <col min="12031" max="12031" width="12.453125" style="32" customWidth="1"/>
    <col min="12032" max="12032" width="11.90625" style="32" customWidth="1"/>
    <col min="12033" max="12033" width="12.453125" style="32" customWidth="1"/>
    <col min="12034" max="12034" width="12.54296875" style="32" customWidth="1"/>
    <col min="12035" max="12035" width="12.36328125" style="32" customWidth="1"/>
    <col min="12036" max="12038" width="11.90625" style="32" customWidth="1"/>
    <col min="12039" max="12039" width="12.6328125" style="32" customWidth="1"/>
    <col min="12040" max="12040" width="12" style="32" customWidth="1"/>
    <col min="12041" max="12041" width="9.08984375" style="32"/>
    <col min="12042" max="12042" width="11.90625" style="32" customWidth="1"/>
    <col min="12043" max="12043" width="13.90625" style="32" customWidth="1"/>
    <col min="12044" max="12044" width="9.08984375" style="32"/>
    <col min="12045" max="12045" width="10.453125" style="32" bestFit="1" customWidth="1"/>
    <col min="12046" max="12046" width="9.08984375" style="32"/>
    <col min="12047" max="12047" width="9.453125" style="32" bestFit="1" customWidth="1"/>
    <col min="12048" max="12048" width="9.08984375" style="32"/>
    <col min="12049" max="12049" width="8.36328125" style="32" customWidth="1"/>
    <col min="12050" max="12050" width="11.90625" style="32" customWidth="1"/>
    <col min="12051" max="12051" width="11.6328125" style="32" customWidth="1"/>
    <col min="12052" max="12282" width="9.08984375" style="32"/>
    <col min="12283" max="12283" width="22.54296875" style="32" customWidth="1"/>
    <col min="12284" max="12284" width="20.36328125" style="32" customWidth="1"/>
    <col min="12285" max="12285" width="13.54296875" style="32" customWidth="1"/>
    <col min="12286" max="12286" width="13.6328125" style="32" customWidth="1"/>
    <col min="12287" max="12287" width="12.453125" style="32" customWidth="1"/>
    <col min="12288" max="12288" width="11.90625" style="32" customWidth="1"/>
    <col min="12289" max="12289" width="12.453125" style="32" customWidth="1"/>
    <col min="12290" max="12290" width="12.54296875" style="32" customWidth="1"/>
    <col min="12291" max="12291" width="12.36328125" style="32" customWidth="1"/>
    <col min="12292" max="12294" width="11.90625" style="32" customWidth="1"/>
    <col min="12295" max="12295" width="12.6328125" style="32" customWidth="1"/>
    <col min="12296" max="12296" width="12" style="32" customWidth="1"/>
    <col min="12297" max="12297" width="9.08984375" style="32"/>
    <col min="12298" max="12298" width="11.90625" style="32" customWidth="1"/>
    <col min="12299" max="12299" width="13.90625" style="32" customWidth="1"/>
    <col min="12300" max="12300" width="9.08984375" style="32"/>
    <col min="12301" max="12301" width="10.453125" style="32" bestFit="1" customWidth="1"/>
    <col min="12302" max="12302" width="9.08984375" style="32"/>
    <col min="12303" max="12303" width="9.453125" style="32" bestFit="1" customWidth="1"/>
    <col min="12304" max="12304" width="9.08984375" style="32"/>
    <col min="12305" max="12305" width="8.36328125" style="32" customWidth="1"/>
    <col min="12306" max="12306" width="11.90625" style="32" customWidth="1"/>
    <col min="12307" max="12307" width="11.6328125" style="32" customWidth="1"/>
    <col min="12308" max="12538" width="9.08984375" style="32"/>
    <col min="12539" max="12539" width="22.54296875" style="32" customWidth="1"/>
    <col min="12540" max="12540" width="20.36328125" style="32" customWidth="1"/>
    <col min="12541" max="12541" width="13.54296875" style="32" customWidth="1"/>
    <col min="12542" max="12542" width="13.6328125" style="32" customWidth="1"/>
    <col min="12543" max="12543" width="12.453125" style="32" customWidth="1"/>
    <col min="12544" max="12544" width="11.90625" style="32" customWidth="1"/>
    <col min="12545" max="12545" width="12.453125" style="32" customWidth="1"/>
    <col min="12546" max="12546" width="12.54296875" style="32" customWidth="1"/>
    <col min="12547" max="12547" width="12.36328125" style="32" customWidth="1"/>
    <col min="12548" max="12550" width="11.90625" style="32" customWidth="1"/>
    <col min="12551" max="12551" width="12.6328125" style="32" customWidth="1"/>
    <col min="12552" max="12552" width="12" style="32" customWidth="1"/>
    <col min="12553" max="12553" width="9.08984375" style="32"/>
    <col min="12554" max="12554" width="11.90625" style="32" customWidth="1"/>
    <col min="12555" max="12555" width="13.90625" style="32" customWidth="1"/>
    <col min="12556" max="12556" width="9.08984375" style="32"/>
    <col min="12557" max="12557" width="10.453125" style="32" bestFit="1" customWidth="1"/>
    <col min="12558" max="12558" width="9.08984375" style="32"/>
    <col min="12559" max="12559" width="9.453125" style="32" bestFit="1" customWidth="1"/>
    <col min="12560" max="12560" width="9.08984375" style="32"/>
    <col min="12561" max="12561" width="8.36328125" style="32" customWidth="1"/>
    <col min="12562" max="12562" width="11.90625" style="32" customWidth="1"/>
    <col min="12563" max="12563" width="11.6328125" style="32" customWidth="1"/>
    <col min="12564" max="12794" width="9.08984375" style="32"/>
    <col min="12795" max="12795" width="22.54296875" style="32" customWidth="1"/>
    <col min="12796" max="12796" width="20.36328125" style="32" customWidth="1"/>
    <col min="12797" max="12797" width="13.54296875" style="32" customWidth="1"/>
    <col min="12798" max="12798" width="13.6328125" style="32" customWidth="1"/>
    <col min="12799" max="12799" width="12.453125" style="32" customWidth="1"/>
    <col min="12800" max="12800" width="11.90625" style="32" customWidth="1"/>
    <col min="12801" max="12801" width="12.453125" style="32" customWidth="1"/>
    <col min="12802" max="12802" width="12.54296875" style="32" customWidth="1"/>
    <col min="12803" max="12803" width="12.36328125" style="32" customWidth="1"/>
    <col min="12804" max="12806" width="11.90625" style="32" customWidth="1"/>
    <col min="12807" max="12807" width="12.6328125" style="32" customWidth="1"/>
    <col min="12808" max="12808" width="12" style="32" customWidth="1"/>
    <col min="12809" max="12809" width="9.08984375" style="32"/>
    <col min="12810" max="12810" width="11.90625" style="32" customWidth="1"/>
    <col min="12811" max="12811" width="13.90625" style="32" customWidth="1"/>
    <col min="12812" max="12812" width="9.08984375" style="32"/>
    <col min="12813" max="12813" width="10.453125" style="32" bestFit="1" customWidth="1"/>
    <col min="12814" max="12814" width="9.08984375" style="32"/>
    <col min="12815" max="12815" width="9.453125" style="32" bestFit="1" customWidth="1"/>
    <col min="12816" max="12816" width="9.08984375" style="32"/>
    <col min="12817" max="12817" width="8.36328125" style="32" customWidth="1"/>
    <col min="12818" max="12818" width="11.90625" style="32" customWidth="1"/>
    <col min="12819" max="12819" width="11.6328125" style="32" customWidth="1"/>
    <col min="12820" max="13050" width="9.08984375" style="32"/>
    <col min="13051" max="13051" width="22.54296875" style="32" customWidth="1"/>
    <col min="13052" max="13052" width="20.36328125" style="32" customWidth="1"/>
    <col min="13053" max="13053" width="13.54296875" style="32" customWidth="1"/>
    <col min="13054" max="13054" width="13.6328125" style="32" customWidth="1"/>
    <col min="13055" max="13055" width="12.453125" style="32" customWidth="1"/>
    <col min="13056" max="13056" width="11.90625" style="32" customWidth="1"/>
    <col min="13057" max="13057" width="12.453125" style="32" customWidth="1"/>
    <col min="13058" max="13058" width="12.54296875" style="32" customWidth="1"/>
    <col min="13059" max="13059" width="12.36328125" style="32" customWidth="1"/>
    <col min="13060" max="13062" width="11.90625" style="32" customWidth="1"/>
    <col min="13063" max="13063" width="12.6328125" style="32" customWidth="1"/>
    <col min="13064" max="13064" width="12" style="32" customWidth="1"/>
    <col min="13065" max="13065" width="9.08984375" style="32"/>
    <col min="13066" max="13066" width="11.90625" style="32" customWidth="1"/>
    <col min="13067" max="13067" width="13.90625" style="32" customWidth="1"/>
    <col min="13068" max="13068" width="9.08984375" style="32"/>
    <col min="13069" max="13069" width="10.453125" style="32" bestFit="1" customWidth="1"/>
    <col min="13070" max="13070" width="9.08984375" style="32"/>
    <col min="13071" max="13071" width="9.453125" style="32" bestFit="1" customWidth="1"/>
    <col min="13072" max="13072" width="9.08984375" style="32"/>
    <col min="13073" max="13073" width="8.36328125" style="32" customWidth="1"/>
    <col min="13074" max="13074" width="11.90625" style="32" customWidth="1"/>
    <col min="13075" max="13075" width="11.6328125" style="32" customWidth="1"/>
    <col min="13076" max="13306" width="9.08984375" style="32"/>
    <col min="13307" max="13307" width="22.54296875" style="32" customWidth="1"/>
    <col min="13308" max="13308" width="20.36328125" style="32" customWidth="1"/>
    <col min="13309" max="13309" width="13.54296875" style="32" customWidth="1"/>
    <col min="13310" max="13310" width="13.6328125" style="32" customWidth="1"/>
    <col min="13311" max="13311" width="12.453125" style="32" customWidth="1"/>
    <col min="13312" max="13312" width="11.90625" style="32" customWidth="1"/>
    <col min="13313" max="13313" width="12.453125" style="32" customWidth="1"/>
    <col min="13314" max="13314" width="12.54296875" style="32" customWidth="1"/>
    <col min="13315" max="13315" width="12.36328125" style="32" customWidth="1"/>
    <col min="13316" max="13318" width="11.90625" style="32" customWidth="1"/>
    <col min="13319" max="13319" width="12.6328125" style="32" customWidth="1"/>
    <col min="13320" max="13320" width="12" style="32" customWidth="1"/>
    <col min="13321" max="13321" width="9.08984375" style="32"/>
    <col min="13322" max="13322" width="11.90625" style="32" customWidth="1"/>
    <col min="13323" max="13323" width="13.90625" style="32" customWidth="1"/>
    <col min="13324" max="13324" width="9.08984375" style="32"/>
    <col min="13325" max="13325" width="10.453125" style="32" bestFit="1" customWidth="1"/>
    <col min="13326" max="13326" width="9.08984375" style="32"/>
    <col min="13327" max="13327" width="9.453125" style="32" bestFit="1" customWidth="1"/>
    <col min="13328" max="13328" width="9.08984375" style="32"/>
    <col min="13329" max="13329" width="8.36328125" style="32" customWidth="1"/>
    <col min="13330" max="13330" width="11.90625" style="32" customWidth="1"/>
    <col min="13331" max="13331" width="11.6328125" style="32" customWidth="1"/>
    <col min="13332" max="13562" width="9.08984375" style="32"/>
    <col min="13563" max="13563" width="22.54296875" style="32" customWidth="1"/>
    <col min="13564" max="13564" width="20.36328125" style="32" customWidth="1"/>
    <col min="13565" max="13565" width="13.54296875" style="32" customWidth="1"/>
    <col min="13566" max="13566" width="13.6328125" style="32" customWidth="1"/>
    <col min="13567" max="13567" width="12.453125" style="32" customWidth="1"/>
    <col min="13568" max="13568" width="11.90625" style="32" customWidth="1"/>
    <col min="13569" max="13569" width="12.453125" style="32" customWidth="1"/>
    <col min="13570" max="13570" width="12.54296875" style="32" customWidth="1"/>
    <col min="13571" max="13571" width="12.36328125" style="32" customWidth="1"/>
    <col min="13572" max="13574" width="11.90625" style="32" customWidth="1"/>
    <col min="13575" max="13575" width="12.6328125" style="32" customWidth="1"/>
    <col min="13576" max="13576" width="12" style="32" customWidth="1"/>
    <col min="13577" max="13577" width="9.08984375" style="32"/>
    <col min="13578" max="13578" width="11.90625" style="32" customWidth="1"/>
    <col min="13579" max="13579" width="13.90625" style="32" customWidth="1"/>
    <col min="13580" max="13580" width="9.08984375" style="32"/>
    <col min="13581" max="13581" width="10.453125" style="32" bestFit="1" customWidth="1"/>
    <col min="13582" max="13582" width="9.08984375" style="32"/>
    <col min="13583" max="13583" width="9.453125" style="32" bestFit="1" customWidth="1"/>
    <col min="13584" max="13584" width="9.08984375" style="32"/>
    <col min="13585" max="13585" width="8.36328125" style="32" customWidth="1"/>
    <col min="13586" max="13586" width="11.90625" style="32" customWidth="1"/>
    <col min="13587" max="13587" width="11.6328125" style="32" customWidth="1"/>
    <col min="13588" max="13818" width="9.08984375" style="32"/>
    <col min="13819" max="13819" width="22.54296875" style="32" customWidth="1"/>
    <col min="13820" max="13820" width="20.36328125" style="32" customWidth="1"/>
    <col min="13821" max="13821" width="13.54296875" style="32" customWidth="1"/>
    <col min="13822" max="13822" width="13.6328125" style="32" customWidth="1"/>
    <col min="13823" max="13823" width="12.453125" style="32" customWidth="1"/>
    <col min="13824" max="13824" width="11.90625" style="32" customWidth="1"/>
    <col min="13825" max="13825" width="12.453125" style="32" customWidth="1"/>
    <col min="13826" max="13826" width="12.54296875" style="32" customWidth="1"/>
    <col min="13827" max="13827" width="12.36328125" style="32" customWidth="1"/>
    <col min="13828" max="13830" width="11.90625" style="32" customWidth="1"/>
    <col min="13831" max="13831" width="12.6328125" style="32" customWidth="1"/>
    <col min="13832" max="13832" width="12" style="32" customWidth="1"/>
    <col min="13833" max="13833" width="9.08984375" style="32"/>
    <col min="13834" max="13834" width="11.90625" style="32" customWidth="1"/>
    <col min="13835" max="13835" width="13.90625" style="32" customWidth="1"/>
    <col min="13836" max="13836" width="9.08984375" style="32"/>
    <col min="13837" max="13837" width="10.453125" style="32" bestFit="1" customWidth="1"/>
    <col min="13838" max="13838" width="9.08984375" style="32"/>
    <col min="13839" max="13839" width="9.453125" style="32" bestFit="1" customWidth="1"/>
    <col min="13840" max="13840" width="9.08984375" style="32"/>
    <col min="13841" max="13841" width="8.36328125" style="32" customWidth="1"/>
    <col min="13842" max="13842" width="11.90625" style="32" customWidth="1"/>
    <col min="13843" max="13843" width="11.6328125" style="32" customWidth="1"/>
    <col min="13844" max="14074" width="9.08984375" style="32"/>
    <col min="14075" max="14075" width="22.54296875" style="32" customWidth="1"/>
    <col min="14076" max="14076" width="20.36328125" style="32" customWidth="1"/>
    <col min="14077" max="14077" width="13.54296875" style="32" customWidth="1"/>
    <col min="14078" max="14078" width="13.6328125" style="32" customWidth="1"/>
    <col min="14079" max="14079" width="12.453125" style="32" customWidth="1"/>
    <col min="14080" max="14080" width="11.90625" style="32" customWidth="1"/>
    <col min="14081" max="14081" width="12.453125" style="32" customWidth="1"/>
    <col min="14082" max="14082" width="12.54296875" style="32" customWidth="1"/>
    <col min="14083" max="14083" width="12.36328125" style="32" customWidth="1"/>
    <col min="14084" max="14086" width="11.90625" style="32" customWidth="1"/>
    <col min="14087" max="14087" width="12.6328125" style="32" customWidth="1"/>
    <col min="14088" max="14088" width="12" style="32" customWidth="1"/>
    <col min="14089" max="14089" width="9.08984375" style="32"/>
    <col min="14090" max="14090" width="11.90625" style="32" customWidth="1"/>
    <col min="14091" max="14091" width="13.90625" style="32" customWidth="1"/>
    <col min="14092" max="14092" width="9.08984375" style="32"/>
    <col min="14093" max="14093" width="10.453125" style="32" bestFit="1" customWidth="1"/>
    <col min="14094" max="14094" width="9.08984375" style="32"/>
    <col min="14095" max="14095" width="9.453125" style="32" bestFit="1" customWidth="1"/>
    <col min="14096" max="14096" width="9.08984375" style="32"/>
    <col min="14097" max="14097" width="8.36328125" style="32" customWidth="1"/>
    <col min="14098" max="14098" width="11.90625" style="32" customWidth="1"/>
    <col min="14099" max="14099" width="11.6328125" style="32" customWidth="1"/>
    <col min="14100" max="14330" width="9.08984375" style="32"/>
    <col min="14331" max="14331" width="22.54296875" style="32" customWidth="1"/>
    <col min="14332" max="14332" width="20.36328125" style="32" customWidth="1"/>
    <col min="14333" max="14333" width="13.54296875" style="32" customWidth="1"/>
    <col min="14334" max="14334" width="13.6328125" style="32" customWidth="1"/>
    <col min="14335" max="14335" width="12.453125" style="32" customWidth="1"/>
    <col min="14336" max="14336" width="11.90625" style="32" customWidth="1"/>
    <col min="14337" max="14337" width="12.453125" style="32" customWidth="1"/>
    <col min="14338" max="14338" width="12.54296875" style="32" customWidth="1"/>
    <col min="14339" max="14339" width="12.36328125" style="32" customWidth="1"/>
    <col min="14340" max="14342" width="11.90625" style="32" customWidth="1"/>
    <col min="14343" max="14343" width="12.6328125" style="32" customWidth="1"/>
    <col min="14344" max="14344" width="12" style="32" customWidth="1"/>
    <col min="14345" max="14345" width="9.08984375" style="32"/>
    <col min="14346" max="14346" width="11.90625" style="32" customWidth="1"/>
    <col min="14347" max="14347" width="13.90625" style="32" customWidth="1"/>
    <col min="14348" max="14348" width="9.08984375" style="32"/>
    <col min="14349" max="14349" width="10.453125" style="32" bestFit="1" customWidth="1"/>
    <col min="14350" max="14350" width="9.08984375" style="32"/>
    <col min="14351" max="14351" width="9.453125" style="32" bestFit="1" customWidth="1"/>
    <col min="14352" max="14352" width="9.08984375" style="32"/>
    <col min="14353" max="14353" width="8.36328125" style="32" customWidth="1"/>
    <col min="14354" max="14354" width="11.90625" style="32" customWidth="1"/>
    <col min="14355" max="14355" width="11.6328125" style="32" customWidth="1"/>
    <col min="14356" max="14586" width="9.08984375" style="32"/>
    <col min="14587" max="14587" width="22.54296875" style="32" customWidth="1"/>
    <col min="14588" max="14588" width="20.36328125" style="32" customWidth="1"/>
    <col min="14589" max="14589" width="13.54296875" style="32" customWidth="1"/>
    <col min="14590" max="14590" width="13.6328125" style="32" customWidth="1"/>
    <col min="14591" max="14591" width="12.453125" style="32" customWidth="1"/>
    <col min="14592" max="14592" width="11.90625" style="32" customWidth="1"/>
    <col min="14593" max="14593" width="12.453125" style="32" customWidth="1"/>
    <col min="14594" max="14594" width="12.54296875" style="32" customWidth="1"/>
    <col min="14595" max="14595" width="12.36328125" style="32" customWidth="1"/>
    <col min="14596" max="14598" width="11.90625" style="32" customWidth="1"/>
    <col min="14599" max="14599" width="12.6328125" style="32" customWidth="1"/>
    <col min="14600" max="14600" width="12" style="32" customWidth="1"/>
    <col min="14601" max="14601" width="9.08984375" style="32"/>
    <col min="14602" max="14602" width="11.90625" style="32" customWidth="1"/>
    <col min="14603" max="14603" width="13.90625" style="32" customWidth="1"/>
    <col min="14604" max="14604" width="9.08984375" style="32"/>
    <col min="14605" max="14605" width="10.453125" style="32" bestFit="1" customWidth="1"/>
    <col min="14606" max="14606" width="9.08984375" style="32"/>
    <col min="14607" max="14607" width="9.453125" style="32" bestFit="1" customWidth="1"/>
    <col min="14608" max="14608" width="9.08984375" style="32"/>
    <col min="14609" max="14609" width="8.36328125" style="32" customWidth="1"/>
    <col min="14610" max="14610" width="11.90625" style="32" customWidth="1"/>
    <col min="14611" max="14611" width="11.6328125" style="32" customWidth="1"/>
    <col min="14612" max="14842" width="9.08984375" style="32"/>
    <col min="14843" max="14843" width="22.54296875" style="32" customWidth="1"/>
    <col min="14844" max="14844" width="20.36328125" style="32" customWidth="1"/>
    <col min="14845" max="14845" width="13.54296875" style="32" customWidth="1"/>
    <col min="14846" max="14846" width="13.6328125" style="32" customWidth="1"/>
    <col min="14847" max="14847" width="12.453125" style="32" customWidth="1"/>
    <col min="14848" max="14848" width="11.90625" style="32" customWidth="1"/>
    <col min="14849" max="14849" width="12.453125" style="32" customWidth="1"/>
    <col min="14850" max="14850" width="12.54296875" style="32" customWidth="1"/>
    <col min="14851" max="14851" width="12.36328125" style="32" customWidth="1"/>
    <col min="14852" max="14854" width="11.90625" style="32" customWidth="1"/>
    <col min="14855" max="14855" width="12.6328125" style="32" customWidth="1"/>
    <col min="14856" max="14856" width="12" style="32" customWidth="1"/>
    <col min="14857" max="14857" width="9.08984375" style="32"/>
    <col min="14858" max="14858" width="11.90625" style="32" customWidth="1"/>
    <col min="14859" max="14859" width="13.90625" style="32" customWidth="1"/>
    <col min="14860" max="14860" width="9.08984375" style="32"/>
    <col min="14861" max="14861" width="10.453125" style="32" bestFit="1" customWidth="1"/>
    <col min="14862" max="14862" width="9.08984375" style="32"/>
    <col min="14863" max="14863" width="9.453125" style="32" bestFit="1" customWidth="1"/>
    <col min="14864" max="14864" width="9.08984375" style="32"/>
    <col min="14865" max="14865" width="8.36328125" style="32" customWidth="1"/>
    <col min="14866" max="14866" width="11.90625" style="32" customWidth="1"/>
    <col min="14867" max="14867" width="11.6328125" style="32" customWidth="1"/>
    <col min="14868" max="15098" width="9.08984375" style="32"/>
    <col min="15099" max="15099" width="22.54296875" style="32" customWidth="1"/>
    <col min="15100" max="15100" width="20.36328125" style="32" customWidth="1"/>
    <col min="15101" max="15101" width="13.54296875" style="32" customWidth="1"/>
    <col min="15102" max="15102" width="13.6328125" style="32" customWidth="1"/>
    <col min="15103" max="15103" width="12.453125" style="32" customWidth="1"/>
    <col min="15104" max="15104" width="11.90625" style="32" customWidth="1"/>
    <col min="15105" max="15105" width="12.453125" style="32" customWidth="1"/>
    <col min="15106" max="15106" width="12.54296875" style="32" customWidth="1"/>
    <col min="15107" max="15107" width="12.36328125" style="32" customWidth="1"/>
    <col min="15108" max="15110" width="11.90625" style="32" customWidth="1"/>
    <col min="15111" max="15111" width="12.6328125" style="32" customWidth="1"/>
    <col min="15112" max="15112" width="12" style="32" customWidth="1"/>
    <col min="15113" max="15113" width="9.08984375" style="32"/>
    <col min="15114" max="15114" width="11.90625" style="32" customWidth="1"/>
    <col min="15115" max="15115" width="13.90625" style="32" customWidth="1"/>
    <col min="15116" max="15116" width="9.08984375" style="32"/>
    <col min="15117" max="15117" width="10.453125" style="32" bestFit="1" customWidth="1"/>
    <col min="15118" max="15118" width="9.08984375" style="32"/>
    <col min="15119" max="15119" width="9.453125" style="32" bestFit="1" customWidth="1"/>
    <col min="15120" max="15120" width="9.08984375" style="32"/>
    <col min="15121" max="15121" width="8.36328125" style="32" customWidth="1"/>
    <col min="15122" max="15122" width="11.90625" style="32" customWidth="1"/>
    <col min="15123" max="15123" width="11.6328125" style="32" customWidth="1"/>
    <col min="15124" max="15354" width="9.08984375" style="32"/>
    <col min="15355" max="15355" width="22.54296875" style="32" customWidth="1"/>
    <col min="15356" max="15356" width="20.36328125" style="32" customWidth="1"/>
    <col min="15357" max="15357" width="13.54296875" style="32" customWidth="1"/>
    <col min="15358" max="15358" width="13.6328125" style="32" customWidth="1"/>
    <col min="15359" max="15359" width="12.453125" style="32" customWidth="1"/>
    <col min="15360" max="15360" width="11.90625" style="32" customWidth="1"/>
    <col min="15361" max="15361" width="12.453125" style="32" customWidth="1"/>
    <col min="15362" max="15362" width="12.54296875" style="32" customWidth="1"/>
    <col min="15363" max="15363" width="12.36328125" style="32" customWidth="1"/>
    <col min="15364" max="15366" width="11.90625" style="32" customWidth="1"/>
    <col min="15367" max="15367" width="12.6328125" style="32" customWidth="1"/>
    <col min="15368" max="15368" width="12" style="32" customWidth="1"/>
    <col min="15369" max="15369" width="9.08984375" style="32"/>
    <col min="15370" max="15370" width="11.90625" style="32" customWidth="1"/>
    <col min="15371" max="15371" width="13.90625" style="32" customWidth="1"/>
    <col min="15372" max="15372" width="9.08984375" style="32"/>
    <col min="15373" max="15373" width="10.453125" style="32" bestFit="1" customWidth="1"/>
    <col min="15374" max="15374" width="9.08984375" style="32"/>
    <col min="15375" max="15375" width="9.453125" style="32" bestFit="1" customWidth="1"/>
    <col min="15376" max="15376" width="9.08984375" style="32"/>
    <col min="15377" max="15377" width="8.36328125" style="32" customWidth="1"/>
    <col min="15378" max="15378" width="11.90625" style="32" customWidth="1"/>
    <col min="15379" max="15379" width="11.6328125" style="32" customWidth="1"/>
    <col min="15380" max="15610" width="9.08984375" style="32"/>
    <col min="15611" max="15611" width="22.54296875" style="32" customWidth="1"/>
    <col min="15612" max="15612" width="20.36328125" style="32" customWidth="1"/>
    <col min="15613" max="15613" width="13.54296875" style="32" customWidth="1"/>
    <col min="15614" max="15614" width="13.6328125" style="32" customWidth="1"/>
    <col min="15615" max="15615" width="12.453125" style="32" customWidth="1"/>
    <col min="15616" max="15616" width="11.90625" style="32" customWidth="1"/>
    <col min="15617" max="15617" width="12.453125" style="32" customWidth="1"/>
    <col min="15618" max="15618" width="12.54296875" style="32" customWidth="1"/>
    <col min="15619" max="15619" width="12.36328125" style="32" customWidth="1"/>
    <col min="15620" max="15622" width="11.90625" style="32" customWidth="1"/>
    <col min="15623" max="15623" width="12.6328125" style="32" customWidth="1"/>
    <col min="15624" max="15624" width="12" style="32" customWidth="1"/>
    <col min="15625" max="15625" width="9.08984375" style="32"/>
    <col min="15626" max="15626" width="11.90625" style="32" customWidth="1"/>
    <col min="15627" max="15627" width="13.90625" style="32" customWidth="1"/>
    <col min="15628" max="15628" width="9.08984375" style="32"/>
    <col min="15629" max="15629" width="10.453125" style="32" bestFit="1" customWidth="1"/>
    <col min="15630" max="15630" width="9.08984375" style="32"/>
    <col min="15631" max="15631" width="9.453125" style="32" bestFit="1" customWidth="1"/>
    <col min="15632" max="15632" width="9.08984375" style="32"/>
    <col min="15633" max="15633" width="8.36328125" style="32" customWidth="1"/>
    <col min="15634" max="15634" width="11.90625" style="32" customWidth="1"/>
    <col min="15635" max="15635" width="11.6328125" style="32" customWidth="1"/>
    <col min="15636" max="15866" width="9.08984375" style="32"/>
    <col min="15867" max="15867" width="22.54296875" style="32" customWidth="1"/>
    <col min="15868" max="15868" width="20.36328125" style="32" customWidth="1"/>
    <col min="15869" max="15869" width="13.54296875" style="32" customWidth="1"/>
    <col min="15870" max="15870" width="13.6328125" style="32" customWidth="1"/>
    <col min="15871" max="15871" width="12.453125" style="32" customWidth="1"/>
    <col min="15872" max="15872" width="11.90625" style="32" customWidth="1"/>
    <col min="15873" max="15873" width="12.453125" style="32" customWidth="1"/>
    <col min="15874" max="15874" width="12.54296875" style="32" customWidth="1"/>
    <col min="15875" max="15875" width="12.36328125" style="32" customWidth="1"/>
    <col min="15876" max="15878" width="11.90625" style="32" customWidth="1"/>
    <col min="15879" max="15879" width="12.6328125" style="32" customWidth="1"/>
    <col min="15880" max="15880" width="12" style="32" customWidth="1"/>
    <col min="15881" max="15881" width="9.08984375" style="32"/>
    <col min="15882" max="15882" width="11.90625" style="32" customWidth="1"/>
    <col min="15883" max="15883" width="13.90625" style="32" customWidth="1"/>
    <col min="15884" max="15884" width="9.08984375" style="32"/>
    <col min="15885" max="15885" width="10.453125" style="32" bestFit="1" customWidth="1"/>
    <col min="15886" max="15886" width="9.08984375" style="32"/>
    <col min="15887" max="15887" width="9.453125" style="32" bestFit="1" customWidth="1"/>
    <col min="15888" max="15888" width="9.08984375" style="32"/>
    <col min="15889" max="15889" width="8.36328125" style="32" customWidth="1"/>
    <col min="15890" max="15890" width="11.90625" style="32" customWidth="1"/>
    <col min="15891" max="15891" width="11.6328125" style="32" customWidth="1"/>
    <col min="15892" max="16122" width="9.08984375" style="32"/>
    <col min="16123" max="16123" width="22.54296875" style="32" customWidth="1"/>
    <col min="16124" max="16124" width="20.36328125" style="32" customWidth="1"/>
    <col min="16125" max="16125" width="13.54296875" style="32" customWidth="1"/>
    <col min="16126" max="16126" width="13.6328125" style="32" customWidth="1"/>
    <col min="16127" max="16127" width="12.453125" style="32" customWidth="1"/>
    <col min="16128" max="16128" width="11.90625" style="32" customWidth="1"/>
    <col min="16129" max="16129" width="12.453125" style="32" customWidth="1"/>
    <col min="16130" max="16130" width="12.54296875" style="32" customWidth="1"/>
    <col min="16131" max="16131" width="12.36328125" style="32" customWidth="1"/>
    <col min="16132" max="16134" width="11.90625" style="32" customWidth="1"/>
    <col min="16135" max="16135" width="12.6328125" style="32" customWidth="1"/>
    <col min="16136" max="16136" width="12" style="32" customWidth="1"/>
    <col min="16137" max="16137" width="9.08984375" style="32"/>
    <col min="16138" max="16138" width="11.90625" style="32" customWidth="1"/>
    <col min="16139" max="16139" width="13.90625" style="32" customWidth="1"/>
    <col min="16140" max="16140" width="9.08984375" style="32"/>
    <col min="16141" max="16141" width="10.453125" style="32" bestFit="1" customWidth="1"/>
    <col min="16142" max="16142" width="9.08984375" style="32"/>
    <col min="16143" max="16143" width="9.453125" style="32" bestFit="1" customWidth="1"/>
    <col min="16144" max="16144" width="9.08984375" style="32"/>
    <col min="16145" max="16145" width="8.36328125" style="32" customWidth="1"/>
    <col min="16146" max="16146" width="11.90625" style="32" customWidth="1"/>
    <col min="16147" max="16147" width="11.6328125" style="32" customWidth="1"/>
    <col min="16148" max="16382" width="9.08984375" style="32"/>
    <col min="16383" max="16384" width="9.08984375" style="32" customWidth="1"/>
  </cols>
  <sheetData>
    <row r="1" spans="1:20" x14ac:dyDescent="0.3">
      <c r="A1" s="33" t="s">
        <v>105</v>
      </c>
    </row>
    <row r="2" spans="1:20" x14ac:dyDescent="0.3">
      <c r="A2" s="33"/>
      <c r="M2" s="35" t="s">
        <v>213</v>
      </c>
      <c r="N2" s="35" t="s">
        <v>213</v>
      </c>
      <c r="O2" s="103" t="s">
        <v>214</v>
      </c>
      <c r="P2" s="103" t="s">
        <v>214</v>
      </c>
      <c r="Q2" s="34"/>
    </row>
    <row r="3" spans="1:20" s="68" customFormat="1" x14ac:dyDescent="0.3">
      <c r="A3" s="66" t="s">
        <v>0</v>
      </c>
      <c r="B3" s="66" t="s">
        <v>1</v>
      </c>
      <c r="C3" s="66">
        <v>1850</v>
      </c>
      <c r="D3" s="66">
        <v>1860</v>
      </c>
      <c r="E3" s="66">
        <v>1870</v>
      </c>
      <c r="F3" s="66">
        <v>1880</v>
      </c>
      <c r="G3" s="66">
        <v>1890</v>
      </c>
      <c r="H3" s="66">
        <v>1900</v>
      </c>
      <c r="I3" s="66">
        <v>1910</v>
      </c>
      <c r="J3" s="66">
        <v>1920</v>
      </c>
      <c r="K3" s="66">
        <v>1930</v>
      </c>
      <c r="L3" s="66">
        <v>1940</v>
      </c>
      <c r="M3" s="35">
        <v>1950</v>
      </c>
      <c r="N3" s="35">
        <v>1960</v>
      </c>
      <c r="O3" s="104">
        <v>1950</v>
      </c>
      <c r="P3" s="103">
        <v>1960</v>
      </c>
      <c r="Q3" s="35"/>
      <c r="R3" s="35"/>
      <c r="S3" s="35"/>
      <c r="T3" s="67"/>
    </row>
    <row r="4" spans="1:20" x14ac:dyDescent="0.3">
      <c r="A4" s="32" t="s">
        <v>62</v>
      </c>
      <c r="C4" s="31">
        <f t="shared" ref="C4:K4" si="0">C5+C6</f>
        <v>4441009.5000808621</v>
      </c>
      <c r="D4" s="31">
        <f t="shared" si="0"/>
        <v>4441009.5000808621</v>
      </c>
      <c r="E4" s="31">
        <f t="shared" si="0"/>
        <v>4396798.7185179116</v>
      </c>
      <c r="F4" s="31">
        <f t="shared" si="0"/>
        <v>4309649.9617279638</v>
      </c>
      <c r="G4" s="31">
        <f t="shared" si="0"/>
        <v>4352940.9136576243</v>
      </c>
      <c r="H4" s="31">
        <f t="shared" si="0"/>
        <v>4181924.1968775075</v>
      </c>
      <c r="I4" s="31">
        <f t="shared" si="0"/>
        <v>3859160.8282123515</v>
      </c>
      <c r="J4" s="31">
        <f t="shared" si="0"/>
        <v>3707543.5590009587</v>
      </c>
      <c r="K4" s="31">
        <f t="shared" si="0"/>
        <v>4302755.6607796485</v>
      </c>
      <c r="L4" s="31">
        <f>L5+L6</f>
        <v>4944543.8714975771</v>
      </c>
      <c r="M4" s="86">
        <v>5910225</v>
      </c>
      <c r="N4" s="86">
        <v>6713695</v>
      </c>
      <c r="O4" s="31"/>
      <c r="S4" s="31"/>
    </row>
    <row r="5" spans="1:20" x14ac:dyDescent="0.3">
      <c r="A5" s="32" t="s">
        <v>63</v>
      </c>
      <c r="B5" s="32" t="s">
        <v>62</v>
      </c>
      <c r="C5" s="90">
        <f>D5/(('Default &amp; Adjusted Growth Rates'!N31/1000)+1)^10</f>
        <v>2873333.1465523178</v>
      </c>
      <c r="D5" s="90">
        <f>E5/(('Default &amp; Adjusted Growth Rates'!O31/1000)+1)^10</f>
        <v>2873333.1465523178</v>
      </c>
      <c r="E5" s="90">
        <f>F5/(('Default &amp; Adjusted Growth Rates'!P31/1000)+1)^10</f>
        <v>2844728.7708810889</v>
      </c>
      <c r="F5" s="90">
        <f>G5/(('Default &amp; Adjusted Growth Rates'!Q31/1000)+1)^10</f>
        <v>2788343.5252379929</v>
      </c>
      <c r="G5" s="90">
        <f>H5/(('Default &amp; Adjusted Growth Rates'!R31/1000)+1)^10</f>
        <v>2816352.7711364832</v>
      </c>
      <c r="H5" s="90">
        <f>I5/(('Default &amp; Adjusted Growth Rates'!S31/1000)+1)^10</f>
        <v>2705704.9553797478</v>
      </c>
      <c r="I5" s="90">
        <f>J5/(('Default &amp; Adjusted Growth Rates'!T31/1000)+1)^10</f>
        <v>2496877.0558533915</v>
      </c>
      <c r="J5" s="90">
        <f>K5/(('Default &amp; Adjusted Growth Rates'!U31/1000)+1)^10</f>
        <v>2398780.6826736205</v>
      </c>
      <c r="K5" s="90">
        <f>L5/(('Default &amp; Adjusted Growth Rates'!V31/1000)+1)^10</f>
        <v>2783882.9125244329</v>
      </c>
      <c r="L5" s="90">
        <f>M5/(('Default &amp; Adjusted Growth Rates'!W31/1000)+1)^10</f>
        <v>3199119.8848589328</v>
      </c>
      <c r="M5" s="90">
        <f>M$4*O5</f>
        <v>3823915.5750000002</v>
      </c>
      <c r="N5" s="90">
        <f>N$4*P5</f>
        <v>4343760.665000001</v>
      </c>
      <c r="O5" s="103">
        <v>0.64700000000000002</v>
      </c>
      <c r="P5" s="103">
        <v>0.64700000000000013</v>
      </c>
      <c r="S5" s="31"/>
    </row>
    <row r="6" spans="1:20" x14ac:dyDescent="0.3">
      <c r="A6" s="32" t="s">
        <v>64</v>
      </c>
      <c r="B6" s="32" t="s">
        <v>62</v>
      </c>
      <c r="C6" s="90">
        <f>D6/(('Default &amp; Adjusted Growth Rates'!N32/1000)+1)^10</f>
        <v>1567676.3535285441</v>
      </c>
      <c r="D6" s="90">
        <f>E6/(('Default &amp; Adjusted Growth Rates'!O32/1000)+1)^10</f>
        <v>1567676.3535285441</v>
      </c>
      <c r="E6" s="90">
        <f>F6/(('Default &amp; Adjusted Growth Rates'!P32/1000)+1)^10</f>
        <v>1552069.9476368225</v>
      </c>
      <c r="F6" s="90">
        <f>G6/(('Default &amp; Adjusted Growth Rates'!Q32/1000)+1)^10</f>
        <v>1521306.4364899709</v>
      </c>
      <c r="G6" s="90">
        <f>H6/(('Default &amp; Adjusted Growth Rates'!R32/1000)+1)^10</f>
        <v>1536588.1425211411</v>
      </c>
      <c r="H6" s="90">
        <f>I6/(('Default &amp; Adjusted Growth Rates'!S32/1000)+1)^10</f>
        <v>1476219.2414977599</v>
      </c>
      <c r="I6" s="90">
        <f>J6/(('Default &amp; Adjusted Growth Rates'!T32/1000)+1)^10</f>
        <v>1362283.7723589598</v>
      </c>
      <c r="J6" s="90">
        <f>K6/(('Default &amp; Adjusted Growth Rates'!U32/1000)+1)^10</f>
        <v>1308762.8763273384</v>
      </c>
      <c r="K6" s="90">
        <f>L6/(('Default &amp; Adjusted Growth Rates'!V32/1000)+1)^10</f>
        <v>1518872.7482552158</v>
      </c>
      <c r="L6" s="90">
        <f>M6/(('Default &amp; Adjusted Growth Rates'!W32/1000)+1)^10</f>
        <v>1745423.9866386447</v>
      </c>
      <c r="M6" s="90">
        <f>M$4*O6</f>
        <v>2086309.4249999996</v>
      </c>
      <c r="N6" s="90">
        <f>N$4*P6</f>
        <v>2369934.3349999995</v>
      </c>
      <c r="O6" s="103">
        <v>0.35299999999999992</v>
      </c>
      <c r="P6" s="103">
        <v>0.35299999999999992</v>
      </c>
      <c r="S6" s="31"/>
    </row>
    <row r="7" spans="1:20" x14ac:dyDescent="0.3">
      <c r="A7" s="32" t="s">
        <v>65</v>
      </c>
      <c r="C7" s="31">
        <f>C8+C9</f>
        <v>2206085.2933079083</v>
      </c>
      <c r="D7" s="31">
        <f t="shared" ref="D7:L7" si="1">D8+D9</f>
        <v>2195378.8395645302</v>
      </c>
      <c r="E7" s="31">
        <f t="shared" si="1"/>
        <v>2173523.5802316815</v>
      </c>
      <c r="F7" s="31">
        <f t="shared" si="1"/>
        <v>2140842.4913022383</v>
      </c>
      <c r="G7" s="31">
        <f t="shared" si="1"/>
        <v>2172926.0015590084</v>
      </c>
      <c r="H7" s="31">
        <f t="shared" si="1"/>
        <v>2087556.8964037262</v>
      </c>
      <c r="I7" s="31">
        <f t="shared" si="1"/>
        <v>1926438.0275666157</v>
      </c>
      <c r="J7" s="31">
        <f t="shared" si="1"/>
        <v>1850752.8498695956</v>
      </c>
      <c r="K7" s="31">
        <f t="shared" si="1"/>
        <v>2147874.2393053053</v>
      </c>
      <c r="L7" s="31">
        <f t="shared" si="1"/>
        <v>2468245.7578314366</v>
      </c>
      <c r="M7" s="86">
        <v>2950300</v>
      </c>
      <c r="N7" s="86">
        <v>3628134</v>
      </c>
      <c r="O7" s="36"/>
      <c r="P7" s="36"/>
      <c r="S7" s="31"/>
    </row>
    <row r="8" spans="1:20" x14ac:dyDescent="0.3">
      <c r="A8" s="32" t="s">
        <v>66</v>
      </c>
      <c r="B8" s="32" t="s">
        <v>62</v>
      </c>
      <c r="C8" s="90">
        <f>D8/(('Default &amp; Adjusted Growth Rates'!N34/1000)+1)^10</f>
        <v>1130613.1775567208</v>
      </c>
      <c r="D8" s="90">
        <f>E8/(('Default &amp; Adjusted Growth Rates'!O34/1000)+1)^10</f>
        <v>1130613.1775567208</v>
      </c>
      <c r="E8" s="90">
        <f>F8/(('Default &amp; Adjusted Growth Rates'!P34/1000)+1)^10</f>
        <v>1119357.7879377066</v>
      </c>
      <c r="F8" s="90">
        <f>G8/(('Default &amp; Adjusted Growth Rates'!Q34/1000)+1)^10</f>
        <v>1097171.0457493355</v>
      </c>
      <c r="G8" s="90">
        <f>H8/(('Default &amp; Adjusted Growth Rates'!R34/1000)+1)^10</f>
        <v>1108192.2607950943</v>
      </c>
      <c r="H8" s="90">
        <f>I8/(('Default &amp; Adjusted Growth Rates'!S34/1000)+1)^10</f>
        <v>1064654.0171659004</v>
      </c>
      <c r="I8" s="90">
        <f>J8/(('Default &amp; Adjusted Growth Rates'!T34/1000)+1)^10</f>
        <v>982483.39405897411</v>
      </c>
      <c r="J8" s="90">
        <f>K8/(('Default &amp; Adjusted Growth Rates'!U34/1000)+1)^10</f>
        <v>943883.95343349385</v>
      </c>
      <c r="K8" s="90">
        <f>L8/(('Default &amp; Adjusted Growth Rates'!V34/1000)+1)^10</f>
        <v>1095415.8620457058</v>
      </c>
      <c r="L8" s="90">
        <f>M8/(('Default &amp; Adjusted Growth Rates'!W34/1000)+1)^10</f>
        <v>1258805.3364940328</v>
      </c>
      <c r="M8" s="90">
        <f>M$7*O8</f>
        <v>1504653</v>
      </c>
      <c r="N8" s="90">
        <f>N$7*P8</f>
        <v>1850348.34</v>
      </c>
      <c r="O8" s="103">
        <v>0.51</v>
      </c>
      <c r="P8" s="103">
        <v>0.51</v>
      </c>
      <c r="S8" s="31"/>
    </row>
    <row r="9" spans="1:20" x14ac:dyDescent="0.3">
      <c r="A9" s="32" t="s">
        <v>67</v>
      </c>
      <c r="B9" s="32" t="s">
        <v>68</v>
      </c>
      <c r="C9" s="90">
        <f>D9/(('Default &amp; Adjusted Growth Rates'!N35/1000)+1)^10</f>
        <v>1075472.1157511875</v>
      </c>
      <c r="D9" s="90">
        <f>E9/(('Default &amp; Adjusted Growth Rates'!O35/1000)+1)^10</f>
        <v>1064765.6620078092</v>
      </c>
      <c r="E9" s="90">
        <f>F9/(('Default &amp; Adjusted Growth Rates'!P35/1000)+1)^10</f>
        <v>1054165.7922939749</v>
      </c>
      <c r="F9" s="90">
        <f>G9/(('Default &amp; Adjusted Growth Rates'!Q35/1000)+1)^10</f>
        <v>1043671.4455529028</v>
      </c>
      <c r="G9" s="90">
        <f>H9/(('Default &amp; Adjusted Growth Rates'!R35/1000)+1)^10</f>
        <v>1064733.7407639141</v>
      </c>
      <c r="H9" s="90">
        <f>I9/(('Default &amp; Adjusted Growth Rates'!S35/1000)+1)^10</f>
        <v>1022902.8792378257</v>
      </c>
      <c r="I9" s="90">
        <f>J9/(('Default &amp; Adjusted Growth Rates'!T35/1000)+1)^10</f>
        <v>943954.63350764161</v>
      </c>
      <c r="J9" s="90">
        <f>K9/(('Default &amp; Adjusted Growth Rates'!U35/1000)+1)^10</f>
        <v>906868.89643610176</v>
      </c>
      <c r="K9" s="90">
        <f>L9/(('Default &amp; Adjusted Growth Rates'!V35/1000)+1)^10</f>
        <v>1052458.3772595995</v>
      </c>
      <c r="L9" s="90">
        <f>M9/(('Default &amp; Adjusted Growth Rates'!W35/1000)+1)^10</f>
        <v>1209440.4213374041</v>
      </c>
      <c r="M9" s="90">
        <f>M$7*O9</f>
        <v>1445647</v>
      </c>
      <c r="N9" s="90">
        <f>N$7*P9</f>
        <v>1777785.66</v>
      </c>
      <c r="O9" s="103">
        <v>0.49</v>
      </c>
      <c r="P9" s="103">
        <v>0.49</v>
      </c>
      <c r="S9" s="31"/>
    </row>
    <row r="10" spans="1:20" x14ac:dyDescent="0.3">
      <c r="A10" s="32" t="s">
        <v>69</v>
      </c>
      <c r="C10" s="31">
        <f>C11+C12</f>
        <v>1532683.1869671594</v>
      </c>
      <c r="D10" s="31">
        <f t="shared" ref="D10:L10" si="2">D11+D12</f>
        <v>1547751.2467495697</v>
      </c>
      <c r="E10" s="31">
        <f t="shared" si="2"/>
        <v>1558787.4228467215</v>
      </c>
      <c r="F10" s="31">
        <f t="shared" si="2"/>
        <v>1576444.7702094889</v>
      </c>
      <c r="G10" s="31">
        <f t="shared" si="2"/>
        <v>1625929.7691907622</v>
      </c>
      <c r="H10" s="31">
        <f t="shared" si="2"/>
        <v>1609743.4435679317</v>
      </c>
      <c r="I10" s="31">
        <f t="shared" si="2"/>
        <v>1515725.3317514965</v>
      </c>
      <c r="J10" s="31">
        <f t="shared" si="2"/>
        <v>1456176.0810453147</v>
      </c>
      <c r="K10" s="31">
        <f t="shared" si="2"/>
        <v>1689951.7904782169</v>
      </c>
      <c r="L10" s="31">
        <f t="shared" si="2"/>
        <v>1942020.7484478289</v>
      </c>
      <c r="M10" s="86">
        <v>2321302</v>
      </c>
      <c r="N10" s="86">
        <v>3153729</v>
      </c>
      <c r="O10" s="36"/>
      <c r="P10" s="36"/>
      <c r="S10" s="31"/>
    </row>
    <row r="11" spans="1:20" x14ac:dyDescent="0.3">
      <c r="A11" s="32" t="s">
        <v>70</v>
      </c>
      <c r="B11" s="32" t="s">
        <v>48</v>
      </c>
      <c r="C11" s="90">
        <f>D11/(('Default &amp; Adjusted Growth Rates'!N37/1000)+1)^10</f>
        <v>496374.16329897562</v>
      </c>
      <c r="D11" s="90">
        <f>E11/(('Default &amp; Adjusted Growth Rates'!O37/1000)+1)^10</f>
        <v>521758.80355172144</v>
      </c>
      <c r="E11" s="90">
        <f>F11/(('Default &amp; Adjusted Growth Rates'!P37/1000)+1)^10</f>
        <v>543008.8573248008</v>
      </c>
      <c r="F11" s="90">
        <f>G11/(('Default &amp; Adjusted Growth Rates'!Q37/1000)+1)^10</f>
        <v>570778.40198770911</v>
      </c>
      <c r="G11" s="90">
        <f>H11/(('Default &amp; Adjusted Growth Rates'!R37/1000)+1)^10</f>
        <v>599968.08483139123</v>
      </c>
      <c r="H11" s="90">
        <f>I11/(('Default &amp; Adjusted Growth Rates'!S37/1000)+1)^10</f>
        <v>593995.33067656681</v>
      </c>
      <c r="I11" s="90">
        <f>J11/(('Default &amp; Adjusted Growth Rates'!T37/1000)+1)^10</f>
        <v>559302.64741630224</v>
      </c>
      <c r="J11" s="90">
        <f>K11/(('Default &amp; Adjusted Growth Rates'!U37/1000)+1)^10</f>
        <v>537328.9739057211</v>
      </c>
      <c r="K11" s="90">
        <f>L11/(('Default &amp; Adjusted Growth Rates'!V37/1000)+1)^10</f>
        <v>623592.21068646212</v>
      </c>
      <c r="L11" s="90">
        <f>M11/(('Default &amp; Adjusted Growth Rates'!W37/1000)+1)^10</f>
        <v>716605.65617724892</v>
      </c>
      <c r="M11" s="90">
        <f>M$10*O11</f>
        <v>856560.43799999997</v>
      </c>
      <c r="N11" s="90">
        <f>N$10*P11</f>
        <v>1163726.0009999999</v>
      </c>
      <c r="O11" s="103">
        <v>0.36899999999999999</v>
      </c>
      <c r="P11" s="103">
        <v>0.36899999999999999</v>
      </c>
      <c r="S11" s="31"/>
    </row>
    <row r="12" spans="1:20" x14ac:dyDescent="0.3">
      <c r="A12" s="32" t="s">
        <v>71</v>
      </c>
      <c r="B12" s="32" t="s">
        <v>46</v>
      </c>
      <c r="C12" s="90">
        <f>D12/(('Default &amp; Adjusted Growth Rates'!N38/1000)+1)^10</f>
        <v>1036309.0236681838</v>
      </c>
      <c r="D12" s="90">
        <f>E12/(('Default &amp; Adjusted Growth Rates'!O38/1000)+1)^10</f>
        <v>1025992.4431978483</v>
      </c>
      <c r="E12" s="90">
        <f>F12/(('Default &amp; Adjusted Growth Rates'!P38/1000)+1)^10</f>
        <v>1015778.5655219207</v>
      </c>
      <c r="F12" s="90">
        <f>G12/(('Default &amp; Adjusted Growth Rates'!Q38/1000)+1)^10</f>
        <v>1005666.3682217799</v>
      </c>
      <c r="G12" s="90">
        <f>H12/(('Default &amp; Adjusted Growth Rates'!R38/1000)+1)^10</f>
        <v>1025961.6843593708</v>
      </c>
      <c r="H12" s="90">
        <f>I12/(('Default &amp; Adjusted Growth Rates'!S38/1000)+1)^10</f>
        <v>1015748.112891365</v>
      </c>
      <c r="I12" s="90">
        <f>J12/(('Default &amp; Adjusted Growth Rates'!T38/1000)+1)^10</f>
        <v>956422.6843351943</v>
      </c>
      <c r="J12" s="90">
        <f>K12/(('Default &amp; Adjusted Growth Rates'!U38/1000)+1)^10</f>
        <v>918847.10713959357</v>
      </c>
      <c r="K12" s="90">
        <f>L12/(('Default &amp; Adjusted Growth Rates'!V38/1000)+1)^10</f>
        <v>1066359.5797917549</v>
      </c>
      <c r="L12" s="90">
        <f>M12/(('Default &amp; Adjusted Growth Rates'!W38/1000)+1)^10</f>
        <v>1225415.0922705801</v>
      </c>
      <c r="M12" s="90">
        <f>M$10*O12</f>
        <v>1464741.5619999999</v>
      </c>
      <c r="N12" s="90">
        <f>N$10*P12</f>
        <v>1990002.9990000001</v>
      </c>
      <c r="O12" s="103">
        <v>0.63100000000000001</v>
      </c>
      <c r="P12" s="103">
        <v>0.63100000000000001</v>
      </c>
      <c r="S12" s="31"/>
    </row>
    <row r="13" spans="1:20" x14ac:dyDescent="0.3">
      <c r="A13" s="32" t="s">
        <v>72</v>
      </c>
      <c r="B13" s="32" t="s">
        <v>72</v>
      </c>
      <c r="C13" s="31">
        <f>D13/(('Default &amp; Adjusted Growth Rates'!N39/1000)+1)^10</f>
        <v>2458455.4667839622</v>
      </c>
      <c r="D13" s="31">
        <f>E13/(('Default &amp; Adjusted Growth Rates'!O39/1000)+1)^10</f>
        <v>2533212.812616488</v>
      </c>
      <c r="E13" s="31">
        <f>F13/(('Default &amp; Adjusted Growth Rates'!P39/1000)+1)^10</f>
        <v>2610243.3990390641</v>
      </c>
      <c r="F13" s="31">
        <f>G13/(('Default &amp; Adjusted Growth Rates'!Q39/1000)+1)^10</f>
        <v>2716552.6979197431</v>
      </c>
      <c r="G13" s="31">
        <f>H13/(('Default &amp; Adjusted Growth Rates'!R39/1000)+1)^10</f>
        <v>2827191.7336489717</v>
      </c>
      <c r="H13" s="31">
        <f>I13/(('Default &amp; Adjusted Growth Rates'!S39/1000)+1)^10</f>
        <v>2635407.3164482107</v>
      </c>
      <c r="I13" s="31">
        <f>J13/(('Default &amp; Adjusted Growth Rates'!T39/1000)+1)^10</f>
        <v>2531868.4181316323</v>
      </c>
      <c r="J13" s="31">
        <f>K13/(('Default &amp; Adjusted Growth Rates'!U39/1000)+1)^10</f>
        <v>2481684.3639772772</v>
      </c>
      <c r="K13" s="31">
        <f>L13/(('Default &amp; Adjusted Growth Rates'!V39/1000)+1)^10</f>
        <v>2880096.0192222004</v>
      </c>
      <c r="L13" s="31">
        <f>M13/(('Default &amp; Adjusted Growth Rates'!W39/1000)+1)^10</f>
        <v>3309683.8965262808</v>
      </c>
      <c r="M13" s="86">
        <v>3956073</v>
      </c>
      <c r="N13" s="86">
        <v>5111029</v>
      </c>
      <c r="R13" s="31"/>
      <c r="S13" s="31"/>
    </row>
    <row r="14" spans="1:20" x14ac:dyDescent="0.3">
      <c r="A14" s="32" t="s">
        <v>46</v>
      </c>
      <c r="B14" s="32" t="s">
        <v>68</v>
      </c>
      <c r="C14" s="31">
        <f>D14/(('Default &amp; Adjusted Growth Rates'!N40/1000)+1)^10</f>
        <v>5449779.8129956415</v>
      </c>
      <c r="D14" s="31">
        <f>E14/(('Default &amp; Adjusted Growth Rates'!O40/1000)+1)^10</f>
        <v>5395526.6021267744</v>
      </c>
      <c r="E14" s="31">
        <f>F14/(('Default &amp; Adjusted Growth Rates'!P40/1000)+1)^10</f>
        <v>5341813.4884711131</v>
      </c>
      <c r="F14" s="31">
        <f>G14/(('Default &amp; Adjusted Growth Rates'!Q40/1000)+1)^10</f>
        <v>5288635.0952962013</v>
      </c>
      <c r="G14" s="31">
        <f>H14/(('Default &amp; Adjusted Growth Rates'!R40/1000)+1)^10</f>
        <v>5395364.8464215016</v>
      </c>
      <c r="H14" s="31">
        <f>I14/(('Default &amp; Adjusted Growth Rates'!S40/1000)+1)^10</f>
        <v>4978947.4148695786</v>
      </c>
      <c r="I14" s="31">
        <f>J14/(('Default &amp; Adjusted Growth Rates'!T40/1000)+1)^10</f>
        <v>4783336.388485034</v>
      </c>
      <c r="J14" s="31">
        <f>K14/(('Default &amp; Adjusted Growth Rates'!U40/1000)+1)^10</f>
        <v>4783336.388485034</v>
      </c>
      <c r="K14" s="31">
        <f>L14/(('Default &amp; Adjusted Growth Rates'!V40/1000)+1)^10</f>
        <v>5551257.1586652361</v>
      </c>
      <c r="L14" s="31">
        <f>M14/(('Default &amp; Adjusted Growth Rates'!W40/1000)+1)^10</f>
        <v>6379268.712184242</v>
      </c>
      <c r="M14" s="86">
        <v>7625155</v>
      </c>
      <c r="N14" s="86">
        <v>9901419</v>
      </c>
      <c r="R14" s="31"/>
      <c r="S14" s="31"/>
    </row>
    <row r="15" spans="1:20" x14ac:dyDescent="0.3">
      <c r="A15" s="32" t="s">
        <v>73</v>
      </c>
      <c r="B15" s="32" t="s">
        <v>68</v>
      </c>
      <c r="C15" s="31">
        <f>D15/(('Default &amp; Adjusted Growth Rates'!N41/1000)+1)^10</f>
        <v>1511536.0869327202</v>
      </c>
      <c r="D15" s="31">
        <f>E15/(('Default &amp; Adjusted Growth Rates'!O41/1000)+1)^10</f>
        <v>1526719.6486280917</v>
      </c>
      <c r="E15" s="31">
        <f>F15/(('Default &amp; Adjusted Growth Rates'!P41/1000)+1)^10</f>
        <v>1542055.731025913</v>
      </c>
      <c r="F15" s="31">
        <f>G15/(('Default &amp; Adjusted Growth Rates'!Q41/1000)+1)^10</f>
        <v>1557545.8662149748</v>
      </c>
      <c r="G15" s="31">
        <f>H15/(('Default &amp; Adjusted Growth Rates'!R41/1000)+1)^10</f>
        <v>1620981.1799764314</v>
      </c>
      <c r="H15" s="31">
        <f>I15/(('Default &amp; Adjusted Growth Rates'!S41/1000)+1)^10</f>
        <v>1526306.7208628913</v>
      </c>
      <c r="I15" s="31">
        <f>J15/(('Default &amp; Adjusted Growth Rates'!T41/1000)+1)^10</f>
        <v>1408505.4706131117</v>
      </c>
      <c r="J15" s="31">
        <f>K15/(('Default &amp; Adjusted Growth Rates'!U41/1000)+1)^10</f>
        <v>1353168.6337644153</v>
      </c>
      <c r="K15" s="31">
        <f>L15/(('Default &amp; Adjusted Growth Rates'!V41/1000)+1)^10</f>
        <v>1570407.4426271077</v>
      </c>
      <c r="L15" s="31">
        <f>M15/(('Default &amp; Adjusted Growth Rates'!W41/1000)+1)^10</f>
        <v>1804645.4663867806</v>
      </c>
      <c r="M15" s="86">
        <v>2157097</v>
      </c>
      <c r="N15" s="86">
        <v>3022294</v>
      </c>
      <c r="R15" s="31"/>
      <c r="S15" s="31"/>
    </row>
    <row r="16" spans="1:20" x14ac:dyDescent="0.3">
      <c r="A16" s="32" t="s">
        <v>74</v>
      </c>
      <c r="B16" s="32" t="s">
        <v>75</v>
      </c>
      <c r="C16" s="31">
        <f>D16/(('Default &amp; Adjusted Growth Rates'!N42/1000)+1)^10</f>
        <v>1294574.1004706549</v>
      </c>
      <c r="D16" s="31">
        <f>E16/(('Default &amp; Adjusted Growth Rates'!O42/1000)+1)^10</f>
        <v>1374379.6667831407</v>
      </c>
      <c r="E16" s="31">
        <f>F16/(('Default &amp; Adjusted Growth Rates'!P42/1000)+1)^10</f>
        <v>1459104.9425291314</v>
      </c>
      <c r="F16" s="31">
        <f>G16/(('Default &amp; Adjusted Growth Rates'!Q42/1000)+1)^10</f>
        <v>1564520.4135752174</v>
      </c>
      <c r="G16" s="31">
        <f>H16/(('Default &amp; Adjusted Growth Rates'!R42/1000)+1)^10</f>
        <v>1677551.8012095965</v>
      </c>
      <c r="H16" s="31">
        <f>I16/(('Default &amp; Adjusted Growth Rates'!S42/1000)+1)^10</f>
        <v>1595536.51251155</v>
      </c>
      <c r="I16" s="31">
        <f>J16/(('Default &amp; Adjusted Growth Rates'!T42/1000)+1)^10</f>
        <v>1472392.0662322508</v>
      </c>
      <c r="J16" s="31">
        <f>K16/(('Default &amp; Adjusted Growth Rates'!U42/1000)+1)^10</f>
        <v>1414545.2766766925</v>
      </c>
      <c r="K16" s="31">
        <f>L16/(('Default &amp; Adjusted Growth Rates'!V42/1000)+1)^10</f>
        <v>1641637.5424297957</v>
      </c>
      <c r="L16" s="31">
        <f>M16/(('Default &amp; Adjusted Growth Rates'!W42/1000)+1)^10</f>
        <v>1886500.0686956935</v>
      </c>
      <c r="M16" s="86">
        <v>2254938</v>
      </c>
      <c r="N16" s="86">
        <v>2764258</v>
      </c>
      <c r="R16" s="31"/>
      <c r="S16" s="31"/>
    </row>
    <row r="17" spans="1:19" x14ac:dyDescent="0.3">
      <c r="A17" s="32" t="s">
        <v>75</v>
      </c>
      <c r="B17" s="32" t="s">
        <v>75</v>
      </c>
      <c r="C17" s="31">
        <f>D17/(('Default &amp; Adjusted Growth Rates'!N43/1000)+1)^10</f>
        <v>3183065.9664739873</v>
      </c>
      <c r="D17" s="31">
        <f>E17/(('Default &amp; Adjusted Growth Rates'!O43/1000)+1)^10</f>
        <v>3379289.8689698759</v>
      </c>
      <c r="E17" s="31">
        <f>F17/(('Default &amp; Adjusted Growth Rates'!P43/1000)+1)^10</f>
        <v>3587610.2282518512</v>
      </c>
      <c r="F17" s="31">
        <f>G17/(('Default &amp; Adjusted Growth Rates'!Q43/1000)+1)^10</f>
        <v>3846803.115012547</v>
      </c>
      <c r="G17" s="31">
        <f>H17/(('Default &amp; Adjusted Growth Rates'!R43/1000)+1)^10</f>
        <v>4124721.8243328687</v>
      </c>
      <c r="H17" s="31">
        <f>I17/(('Default &amp; Adjusted Growth Rates'!S43/1000)+1)^10</f>
        <v>3923064.7124762516</v>
      </c>
      <c r="I17" s="31">
        <f>J17/(('Default &amp; Adjusted Growth Rates'!T43/1000)+1)^10</f>
        <v>3620280.2710376238</v>
      </c>
      <c r="J17" s="31">
        <f>K17/(('Default &amp; Adjusted Growth Rates'!U43/1000)+1)^10</f>
        <v>3548522.8527315944</v>
      </c>
      <c r="K17" s="31">
        <f>L17/(('Default &amp; Adjusted Growth Rates'!V43/1000)+1)^10</f>
        <v>4200075.8713644641</v>
      </c>
      <c r="L17" s="31">
        <f>M17/(('Default &amp; Adjusted Growth Rates'!W43/1000)+1)^10</f>
        <v>4826548.622985716</v>
      </c>
      <c r="M17" s="86">
        <v>5769185</v>
      </c>
      <c r="N17" s="86">
        <v>7695307</v>
      </c>
      <c r="R17" s="31"/>
      <c r="S17" s="31"/>
    </row>
    <row r="18" spans="1:19" x14ac:dyDescent="0.3">
      <c r="A18" s="32" t="s">
        <v>76</v>
      </c>
      <c r="B18" s="32" t="s">
        <v>75</v>
      </c>
      <c r="C18" s="31">
        <f>D18/(('Default &amp; Adjusted Growth Rates'!N44/1000)+1)^10</f>
        <v>3300634.4665377797</v>
      </c>
      <c r="D18" s="31">
        <f>E18/(('Default &amp; Adjusted Growth Rates'!O44/1000)+1)^10</f>
        <v>3435061.8291845783</v>
      </c>
      <c r="E18" s="31">
        <f>F18/(('Default &amp; Adjusted Growth Rates'!P44/1000)+1)^10</f>
        <v>3574964.1137021193</v>
      </c>
      <c r="F18" s="31">
        <f>G18/(('Default &amp; Adjusted Growth Rates'!Q44/1000)+1)^10</f>
        <v>3757788.2505179285</v>
      </c>
      <c r="G18" s="31">
        <f>H18/(('Default &amp; Adjusted Growth Rates'!R44/1000)+1)^10</f>
        <v>3949962.0378307416</v>
      </c>
      <c r="H18" s="31">
        <f>I18/(('Default &amp; Adjusted Growth Rates'!S44/1000)+1)^10</f>
        <v>3910639.6925771902</v>
      </c>
      <c r="I18" s="31">
        <f>J18/(('Default &amp; Adjusted Growth Rates'!T44/1000)+1)^10</f>
        <v>3608814.2214808147</v>
      </c>
      <c r="J18" s="31">
        <f>K18/(('Default &amp; Adjusted Growth Rates'!U44/1000)+1)^10</f>
        <v>3537284.0712459753</v>
      </c>
      <c r="K18" s="31">
        <f>L18/(('Default &amp; Adjusted Growth Rates'!V44/1000)+1)^10</f>
        <v>4186773.5095366547</v>
      </c>
      <c r="L18" s="31">
        <f>M18/(('Default &amp; Adjusted Growth Rates'!W44/1000)+1)^10</f>
        <v>4811262.1143299537</v>
      </c>
      <c r="M18" s="86">
        <v>5750913</v>
      </c>
      <c r="N18" s="86">
        <v>7640973</v>
      </c>
      <c r="R18" s="31"/>
      <c r="S18" s="31"/>
    </row>
    <row r="19" spans="1:19" x14ac:dyDescent="0.3">
      <c r="A19" s="33" t="s">
        <v>128</v>
      </c>
      <c r="B19" s="57"/>
      <c r="C19" s="34">
        <f>SUM(C4:C18)-C4-C7-C10</f>
        <v>25377823.880550679</v>
      </c>
      <c r="D19" s="34">
        <f t="shared" ref="D19:L19" si="3">SUM(D4:D18)-D4-D7-D10</f>
        <v>25828330.014703911</v>
      </c>
      <c r="E19" s="34">
        <f t="shared" si="3"/>
        <v>26244901.624615505</v>
      </c>
      <c r="F19" s="34">
        <f t="shared" si="3"/>
        <v>26758782.661776308</v>
      </c>
      <c r="G19" s="34">
        <f t="shared" si="3"/>
        <v>27747570.107827503</v>
      </c>
      <c r="H19" s="34">
        <f t="shared" si="3"/>
        <v>26449126.906594839</v>
      </c>
      <c r="I19" s="34">
        <f t="shared" si="3"/>
        <v>24726521.023510929</v>
      </c>
      <c r="J19" s="34">
        <f t="shared" si="3"/>
        <v>24133014.07679686</v>
      </c>
      <c r="K19" s="34">
        <f t="shared" si="3"/>
        <v>28170829.234408632</v>
      </c>
      <c r="L19" s="34">
        <f t="shared" si="3"/>
        <v>32372719.258885503</v>
      </c>
      <c r="M19" s="34">
        <f>SUM(M4:M18)-M5-M6-M8-M9-M11-M12</f>
        <v>38695188</v>
      </c>
      <c r="N19" s="34">
        <f>SUM(N4:N18)-N5-N6-N8-N9-N11-N12</f>
        <v>49630838</v>
      </c>
      <c r="O19" s="35"/>
      <c r="P19" s="34"/>
      <c r="Q19" s="34"/>
      <c r="R19" s="34"/>
      <c r="S19" s="34"/>
    </row>
    <row r="20" spans="1:19" x14ac:dyDescent="0.3">
      <c r="A20" s="14" t="s">
        <v>101</v>
      </c>
      <c r="B20" s="57"/>
      <c r="C20" s="34"/>
      <c r="D20" s="30">
        <f t="shared" ref="D20:N20" si="4">((D19/C19)^(1/10))*100-100</f>
        <v>0.17611725438806047</v>
      </c>
      <c r="E20" s="30">
        <f t="shared" si="4"/>
        <v>0.16012600766298135</v>
      </c>
      <c r="F20" s="30">
        <f t="shared" si="4"/>
        <v>0.19409809606692363</v>
      </c>
      <c r="G20" s="30">
        <f t="shared" si="4"/>
        <v>0.36351441095835924</v>
      </c>
      <c r="H20" s="30">
        <f t="shared" si="4"/>
        <v>-0.47810466482684433</v>
      </c>
      <c r="I20" s="30">
        <f t="shared" si="4"/>
        <v>-0.67120484272402337</v>
      </c>
      <c r="J20" s="30">
        <f t="shared" si="4"/>
        <v>-0.242661215275362</v>
      </c>
      <c r="K20" s="30">
        <f t="shared" si="4"/>
        <v>1.559091326314558</v>
      </c>
      <c r="L20" s="30">
        <f t="shared" si="4"/>
        <v>1.4000000000000057</v>
      </c>
      <c r="M20" s="30">
        <f t="shared" si="4"/>
        <v>1.7999999999999972</v>
      </c>
      <c r="N20" s="30">
        <f t="shared" si="4"/>
        <v>2.5202047132492282</v>
      </c>
      <c r="O20" s="35"/>
      <c r="P20" s="34"/>
      <c r="Q20" s="34"/>
      <c r="R20" s="34"/>
      <c r="S20" s="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5"/>
  <sheetViews>
    <sheetView topLeftCell="A7" workbookViewId="0">
      <selection activeCell="N27" sqref="N27"/>
    </sheetView>
  </sheetViews>
  <sheetFormatPr defaultRowHeight="13" x14ac:dyDescent="0.3"/>
  <cols>
    <col min="1" max="1" width="22.54296875" style="32" customWidth="1"/>
    <col min="2" max="2" width="20.36328125" style="32" customWidth="1"/>
    <col min="3" max="3" width="13.54296875" style="32" customWidth="1"/>
    <col min="4" max="4" width="13.6328125" style="32" customWidth="1"/>
    <col min="5" max="5" width="12.453125" style="32" customWidth="1"/>
    <col min="6" max="6" width="11.90625" style="32" customWidth="1"/>
    <col min="7" max="7" width="12.453125" style="32" customWidth="1"/>
    <col min="8" max="8" width="12.54296875" style="32" customWidth="1"/>
    <col min="9" max="9" width="12.36328125" style="32" customWidth="1"/>
    <col min="10" max="12" width="11.90625" style="32" customWidth="1"/>
    <col min="13" max="13" width="16.6328125" style="32" customWidth="1"/>
    <col min="14" max="14" width="13.453125" style="32" customWidth="1"/>
    <col min="15" max="15" width="9.08984375" style="32"/>
    <col min="16" max="16" width="11.90625" style="69" customWidth="1"/>
    <col min="17" max="17" width="13.90625" style="69" customWidth="1"/>
    <col min="18" max="18" width="9.08984375" style="32"/>
    <col min="19" max="19" width="11.90625" style="32" customWidth="1"/>
    <col min="20" max="20" width="11.6328125" style="32" customWidth="1"/>
    <col min="21" max="251" width="9.08984375" style="32"/>
    <col min="252" max="252" width="22.54296875" style="32" customWidth="1"/>
    <col min="253" max="253" width="20.36328125" style="32" customWidth="1"/>
    <col min="254" max="254" width="13.54296875" style="32" customWidth="1"/>
    <col min="255" max="255" width="13.6328125" style="32" customWidth="1"/>
    <col min="256" max="256" width="12.453125" style="32" customWidth="1"/>
    <col min="257" max="257" width="11.90625" style="32" customWidth="1"/>
    <col min="258" max="258" width="12.453125" style="32" customWidth="1"/>
    <col min="259" max="259" width="12.54296875" style="32" customWidth="1"/>
    <col min="260" max="260" width="12.36328125" style="32" customWidth="1"/>
    <col min="261" max="263" width="11.90625" style="32" customWidth="1"/>
    <col min="264" max="264" width="12.6328125" style="32" customWidth="1"/>
    <col min="265" max="265" width="12" style="32" customWidth="1"/>
    <col min="266" max="266" width="9.08984375" style="32"/>
    <col min="267" max="267" width="11.90625" style="32" customWidth="1"/>
    <col min="268" max="268" width="13.90625" style="32" customWidth="1"/>
    <col min="269" max="269" width="9.08984375" style="32"/>
    <col min="270" max="270" width="10.453125" style="32" bestFit="1" customWidth="1"/>
    <col min="271" max="271" width="9.08984375" style="32"/>
    <col min="272" max="272" width="9.453125" style="32" bestFit="1" customWidth="1"/>
    <col min="273" max="273" width="9.08984375" style="32"/>
    <col min="274" max="274" width="8.36328125" style="32" customWidth="1"/>
    <col min="275" max="275" width="11.90625" style="32" customWidth="1"/>
    <col min="276" max="276" width="11.6328125" style="32" customWidth="1"/>
    <col min="277" max="507" width="9.08984375" style="32"/>
    <col min="508" max="508" width="22.54296875" style="32" customWidth="1"/>
    <col min="509" max="509" width="20.36328125" style="32" customWidth="1"/>
    <col min="510" max="510" width="13.54296875" style="32" customWidth="1"/>
    <col min="511" max="511" width="13.6328125" style="32" customWidth="1"/>
    <col min="512" max="512" width="12.453125" style="32" customWidth="1"/>
    <col min="513" max="513" width="11.90625" style="32" customWidth="1"/>
    <col min="514" max="514" width="12.453125" style="32" customWidth="1"/>
    <col min="515" max="515" width="12.54296875" style="32" customWidth="1"/>
    <col min="516" max="516" width="12.36328125" style="32" customWidth="1"/>
    <col min="517" max="519" width="11.90625" style="32" customWidth="1"/>
    <col min="520" max="520" width="12.6328125" style="32" customWidth="1"/>
    <col min="521" max="521" width="12" style="32" customWidth="1"/>
    <col min="522" max="522" width="9.08984375" style="32"/>
    <col min="523" max="523" width="11.90625" style="32" customWidth="1"/>
    <col min="524" max="524" width="13.90625" style="32" customWidth="1"/>
    <col min="525" max="525" width="9.08984375" style="32"/>
    <col min="526" max="526" width="10.453125" style="32" bestFit="1" customWidth="1"/>
    <col min="527" max="527" width="9.08984375" style="32"/>
    <col min="528" max="528" width="9.453125" style="32" bestFit="1" customWidth="1"/>
    <col min="529" max="529" width="9.08984375" style="32"/>
    <col min="530" max="530" width="8.36328125" style="32" customWidth="1"/>
    <col min="531" max="531" width="11.90625" style="32" customWidth="1"/>
    <col min="532" max="532" width="11.6328125" style="32" customWidth="1"/>
    <col min="533" max="763" width="9.08984375" style="32"/>
    <col min="764" max="764" width="22.54296875" style="32" customWidth="1"/>
    <col min="765" max="765" width="20.36328125" style="32" customWidth="1"/>
    <col min="766" max="766" width="13.54296875" style="32" customWidth="1"/>
    <col min="767" max="767" width="13.6328125" style="32" customWidth="1"/>
    <col min="768" max="768" width="12.453125" style="32" customWidth="1"/>
    <col min="769" max="769" width="11.90625" style="32" customWidth="1"/>
    <col min="770" max="770" width="12.453125" style="32" customWidth="1"/>
    <col min="771" max="771" width="12.54296875" style="32" customWidth="1"/>
    <col min="772" max="772" width="12.36328125" style="32" customWidth="1"/>
    <col min="773" max="775" width="11.90625" style="32" customWidth="1"/>
    <col min="776" max="776" width="12.6328125" style="32" customWidth="1"/>
    <col min="777" max="777" width="12" style="32" customWidth="1"/>
    <col min="778" max="778" width="9.08984375" style="32"/>
    <col min="779" max="779" width="11.90625" style="32" customWidth="1"/>
    <col min="780" max="780" width="13.90625" style="32" customWidth="1"/>
    <col min="781" max="781" width="9.08984375" style="32"/>
    <col min="782" max="782" width="10.453125" style="32" bestFit="1" customWidth="1"/>
    <col min="783" max="783" width="9.08984375" style="32"/>
    <col min="784" max="784" width="9.453125" style="32" bestFit="1" customWidth="1"/>
    <col min="785" max="785" width="9.08984375" style="32"/>
    <col min="786" max="786" width="8.36328125" style="32" customWidth="1"/>
    <col min="787" max="787" width="11.90625" style="32" customWidth="1"/>
    <col min="788" max="788" width="11.6328125" style="32" customWidth="1"/>
    <col min="789" max="1019" width="9.08984375" style="32"/>
    <col min="1020" max="1020" width="22.54296875" style="32" customWidth="1"/>
    <col min="1021" max="1021" width="20.36328125" style="32" customWidth="1"/>
    <col min="1022" max="1022" width="13.54296875" style="32" customWidth="1"/>
    <col min="1023" max="1023" width="13.6328125" style="32" customWidth="1"/>
    <col min="1024" max="1024" width="12.453125" style="32" customWidth="1"/>
    <col min="1025" max="1025" width="11.90625" style="32" customWidth="1"/>
    <col min="1026" max="1026" width="12.453125" style="32" customWidth="1"/>
    <col min="1027" max="1027" width="12.54296875" style="32" customWidth="1"/>
    <col min="1028" max="1028" width="12.36328125" style="32" customWidth="1"/>
    <col min="1029" max="1031" width="11.90625" style="32" customWidth="1"/>
    <col min="1032" max="1032" width="12.6328125" style="32" customWidth="1"/>
    <col min="1033" max="1033" width="12" style="32" customWidth="1"/>
    <col min="1034" max="1034" width="9.08984375" style="32"/>
    <col min="1035" max="1035" width="11.90625" style="32" customWidth="1"/>
    <col min="1036" max="1036" width="13.90625" style="32" customWidth="1"/>
    <col min="1037" max="1037" width="9.08984375" style="32"/>
    <col min="1038" max="1038" width="10.453125" style="32" bestFit="1" customWidth="1"/>
    <col min="1039" max="1039" width="9.08984375" style="32"/>
    <col min="1040" max="1040" width="9.453125" style="32" bestFit="1" customWidth="1"/>
    <col min="1041" max="1041" width="9.08984375" style="32"/>
    <col min="1042" max="1042" width="8.36328125" style="32" customWidth="1"/>
    <col min="1043" max="1043" width="11.90625" style="32" customWidth="1"/>
    <col min="1044" max="1044" width="11.6328125" style="32" customWidth="1"/>
    <col min="1045" max="1275" width="9.08984375" style="32"/>
    <col min="1276" max="1276" width="22.54296875" style="32" customWidth="1"/>
    <col min="1277" max="1277" width="20.36328125" style="32" customWidth="1"/>
    <col min="1278" max="1278" width="13.54296875" style="32" customWidth="1"/>
    <col min="1279" max="1279" width="13.6328125" style="32" customWidth="1"/>
    <col min="1280" max="1280" width="12.453125" style="32" customWidth="1"/>
    <col min="1281" max="1281" width="11.90625" style="32" customWidth="1"/>
    <col min="1282" max="1282" width="12.453125" style="32" customWidth="1"/>
    <col min="1283" max="1283" width="12.54296875" style="32" customWidth="1"/>
    <col min="1284" max="1284" width="12.36328125" style="32" customWidth="1"/>
    <col min="1285" max="1287" width="11.90625" style="32" customWidth="1"/>
    <col min="1288" max="1288" width="12.6328125" style="32" customWidth="1"/>
    <col min="1289" max="1289" width="12" style="32" customWidth="1"/>
    <col min="1290" max="1290" width="9.08984375" style="32"/>
    <col min="1291" max="1291" width="11.90625" style="32" customWidth="1"/>
    <col min="1292" max="1292" width="13.90625" style="32" customWidth="1"/>
    <col min="1293" max="1293" width="9.08984375" style="32"/>
    <col min="1294" max="1294" width="10.453125" style="32" bestFit="1" customWidth="1"/>
    <col min="1295" max="1295" width="9.08984375" style="32"/>
    <col min="1296" max="1296" width="9.453125" style="32" bestFit="1" customWidth="1"/>
    <col min="1297" max="1297" width="9.08984375" style="32"/>
    <col min="1298" max="1298" width="8.36328125" style="32" customWidth="1"/>
    <col min="1299" max="1299" width="11.90625" style="32" customWidth="1"/>
    <col min="1300" max="1300" width="11.6328125" style="32" customWidth="1"/>
    <col min="1301" max="1531" width="9.08984375" style="32"/>
    <col min="1532" max="1532" width="22.54296875" style="32" customWidth="1"/>
    <col min="1533" max="1533" width="20.36328125" style="32" customWidth="1"/>
    <col min="1534" max="1534" width="13.54296875" style="32" customWidth="1"/>
    <col min="1535" max="1535" width="13.6328125" style="32" customWidth="1"/>
    <col min="1536" max="1536" width="12.453125" style="32" customWidth="1"/>
    <col min="1537" max="1537" width="11.90625" style="32" customWidth="1"/>
    <col min="1538" max="1538" width="12.453125" style="32" customWidth="1"/>
    <col min="1539" max="1539" width="12.54296875" style="32" customWidth="1"/>
    <col min="1540" max="1540" width="12.36328125" style="32" customWidth="1"/>
    <col min="1541" max="1543" width="11.90625" style="32" customWidth="1"/>
    <col min="1544" max="1544" width="12.6328125" style="32" customWidth="1"/>
    <col min="1545" max="1545" width="12" style="32" customWidth="1"/>
    <col min="1546" max="1546" width="9.08984375" style="32"/>
    <col min="1547" max="1547" width="11.90625" style="32" customWidth="1"/>
    <col min="1548" max="1548" width="13.90625" style="32" customWidth="1"/>
    <col min="1549" max="1549" width="9.08984375" style="32"/>
    <col min="1550" max="1550" width="10.453125" style="32" bestFit="1" customWidth="1"/>
    <col min="1551" max="1551" width="9.08984375" style="32"/>
    <col min="1552" max="1552" width="9.453125" style="32" bestFit="1" customWidth="1"/>
    <col min="1553" max="1553" width="9.08984375" style="32"/>
    <col min="1554" max="1554" width="8.36328125" style="32" customWidth="1"/>
    <col min="1555" max="1555" width="11.90625" style="32" customWidth="1"/>
    <col min="1556" max="1556" width="11.6328125" style="32" customWidth="1"/>
    <col min="1557" max="1787" width="9.08984375" style="32"/>
    <col min="1788" max="1788" width="22.54296875" style="32" customWidth="1"/>
    <col min="1789" max="1789" width="20.36328125" style="32" customWidth="1"/>
    <col min="1790" max="1790" width="13.54296875" style="32" customWidth="1"/>
    <col min="1791" max="1791" width="13.6328125" style="32" customWidth="1"/>
    <col min="1792" max="1792" width="12.453125" style="32" customWidth="1"/>
    <col min="1793" max="1793" width="11.90625" style="32" customWidth="1"/>
    <col min="1794" max="1794" width="12.453125" style="32" customWidth="1"/>
    <col min="1795" max="1795" width="12.54296875" style="32" customWidth="1"/>
    <col min="1796" max="1796" width="12.36328125" style="32" customWidth="1"/>
    <col min="1797" max="1799" width="11.90625" style="32" customWidth="1"/>
    <col min="1800" max="1800" width="12.6328125" style="32" customWidth="1"/>
    <col min="1801" max="1801" width="12" style="32" customWidth="1"/>
    <col min="1802" max="1802" width="9.08984375" style="32"/>
    <col min="1803" max="1803" width="11.90625" style="32" customWidth="1"/>
    <col min="1804" max="1804" width="13.90625" style="32" customWidth="1"/>
    <col min="1805" max="1805" width="9.08984375" style="32"/>
    <col min="1806" max="1806" width="10.453125" style="32" bestFit="1" customWidth="1"/>
    <col min="1807" max="1807" width="9.08984375" style="32"/>
    <col min="1808" max="1808" width="9.453125" style="32" bestFit="1" customWidth="1"/>
    <col min="1809" max="1809" width="9.08984375" style="32"/>
    <col min="1810" max="1810" width="8.36328125" style="32" customWidth="1"/>
    <col min="1811" max="1811" width="11.90625" style="32" customWidth="1"/>
    <col min="1812" max="1812" width="11.6328125" style="32" customWidth="1"/>
    <col min="1813" max="2043" width="9.08984375" style="32"/>
    <col min="2044" max="2044" width="22.54296875" style="32" customWidth="1"/>
    <col min="2045" max="2045" width="20.36328125" style="32" customWidth="1"/>
    <col min="2046" max="2046" width="13.54296875" style="32" customWidth="1"/>
    <col min="2047" max="2047" width="13.6328125" style="32" customWidth="1"/>
    <col min="2048" max="2048" width="12.453125" style="32" customWidth="1"/>
    <col min="2049" max="2049" width="11.90625" style="32" customWidth="1"/>
    <col min="2050" max="2050" width="12.453125" style="32" customWidth="1"/>
    <col min="2051" max="2051" width="12.54296875" style="32" customWidth="1"/>
    <col min="2052" max="2052" width="12.36328125" style="32" customWidth="1"/>
    <col min="2053" max="2055" width="11.90625" style="32" customWidth="1"/>
    <col min="2056" max="2056" width="12.6328125" style="32" customWidth="1"/>
    <col min="2057" max="2057" width="12" style="32" customWidth="1"/>
    <col min="2058" max="2058" width="9.08984375" style="32"/>
    <col min="2059" max="2059" width="11.90625" style="32" customWidth="1"/>
    <col min="2060" max="2060" width="13.90625" style="32" customWidth="1"/>
    <col min="2061" max="2061" width="9.08984375" style="32"/>
    <col min="2062" max="2062" width="10.453125" style="32" bestFit="1" customWidth="1"/>
    <col min="2063" max="2063" width="9.08984375" style="32"/>
    <col min="2064" max="2064" width="9.453125" style="32" bestFit="1" customWidth="1"/>
    <col min="2065" max="2065" width="9.08984375" style="32"/>
    <col min="2066" max="2066" width="8.36328125" style="32" customWidth="1"/>
    <col min="2067" max="2067" width="11.90625" style="32" customWidth="1"/>
    <col min="2068" max="2068" width="11.6328125" style="32" customWidth="1"/>
    <col min="2069" max="2299" width="9.08984375" style="32"/>
    <col min="2300" max="2300" width="22.54296875" style="32" customWidth="1"/>
    <col min="2301" max="2301" width="20.36328125" style="32" customWidth="1"/>
    <col min="2302" max="2302" width="13.54296875" style="32" customWidth="1"/>
    <col min="2303" max="2303" width="13.6328125" style="32" customWidth="1"/>
    <col min="2304" max="2304" width="12.453125" style="32" customWidth="1"/>
    <col min="2305" max="2305" width="11.90625" style="32" customWidth="1"/>
    <col min="2306" max="2306" width="12.453125" style="32" customWidth="1"/>
    <col min="2307" max="2307" width="12.54296875" style="32" customWidth="1"/>
    <col min="2308" max="2308" width="12.36328125" style="32" customWidth="1"/>
    <col min="2309" max="2311" width="11.90625" style="32" customWidth="1"/>
    <col min="2312" max="2312" width="12.6328125" style="32" customWidth="1"/>
    <col min="2313" max="2313" width="12" style="32" customWidth="1"/>
    <col min="2314" max="2314" width="9.08984375" style="32"/>
    <col min="2315" max="2315" width="11.90625" style="32" customWidth="1"/>
    <col min="2316" max="2316" width="13.90625" style="32" customWidth="1"/>
    <col min="2317" max="2317" width="9.08984375" style="32"/>
    <col min="2318" max="2318" width="10.453125" style="32" bestFit="1" customWidth="1"/>
    <col min="2319" max="2319" width="9.08984375" style="32"/>
    <col min="2320" max="2320" width="9.453125" style="32" bestFit="1" customWidth="1"/>
    <col min="2321" max="2321" width="9.08984375" style="32"/>
    <col min="2322" max="2322" width="8.36328125" style="32" customWidth="1"/>
    <col min="2323" max="2323" width="11.90625" style="32" customWidth="1"/>
    <col min="2324" max="2324" width="11.6328125" style="32" customWidth="1"/>
    <col min="2325" max="2555" width="9.08984375" style="32"/>
    <col min="2556" max="2556" width="22.54296875" style="32" customWidth="1"/>
    <col min="2557" max="2557" width="20.36328125" style="32" customWidth="1"/>
    <col min="2558" max="2558" width="13.54296875" style="32" customWidth="1"/>
    <col min="2559" max="2559" width="13.6328125" style="32" customWidth="1"/>
    <col min="2560" max="2560" width="12.453125" style="32" customWidth="1"/>
    <col min="2561" max="2561" width="11.90625" style="32" customWidth="1"/>
    <col min="2562" max="2562" width="12.453125" style="32" customWidth="1"/>
    <col min="2563" max="2563" width="12.54296875" style="32" customWidth="1"/>
    <col min="2564" max="2564" width="12.36328125" style="32" customWidth="1"/>
    <col min="2565" max="2567" width="11.90625" style="32" customWidth="1"/>
    <col min="2568" max="2568" width="12.6328125" style="32" customWidth="1"/>
    <col min="2569" max="2569" width="12" style="32" customWidth="1"/>
    <col min="2570" max="2570" width="9.08984375" style="32"/>
    <col min="2571" max="2571" width="11.90625" style="32" customWidth="1"/>
    <col min="2572" max="2572" width="13.90625" style="32" customWidth="1"/>
    <col min="2573" max="2573" width="9.08984375" style="32"/>
    <col min="2574" max="2574" width="10.453125" style="32" bestFit="1" customWidth="1"/>
    <col min="2575" max="2575" width="9.08984375" style="32"/>
    <col min="2576" max="2576" width="9.453125" style="32" bestFit="1" customWidth="1"/>
    <col min="2577" max="2577" width="9.08984375" style="32"/>
    <col min="2578" max="2578" width="8.36328125" style="32" customWidth="1"/>
    <col min="2579" max="2579" width="11.90625" style="32" customWidth="1"/>
    <col min="2580" max="2580" width="11.6328125" style="32" customWidth="1"/>
    <col min="2581" max="2811" width="9.08984375" style="32"/>
    <col min="2812" max="2812" width="22.54296875" style="32" customWidth="1"/>
    <col min="2813" max="2813" width="20.36328125" style="32" customWidth="1"/>
    <col min="2814" max="2814" width="13.54296875" style="32" customWidth="1"/>
    <col min="2815" max="2815" width="13.6328125" style="32" customWidth="1"/>
    <col min="2816" max="2816" width="12.453125" style="32" customWidth="1"/>
    <col min="2817" max="2817" width="11.90625" style="32" customWidth="1"/>
    <col min="2818" max="2818" width="12.453125" style="32" customWidth="1"/>
    <col min="2819" max="2819" width="12.54296875" style="32" customWidth="1"/>
    <col min="2820" max="2820" width="12.36328125" style="32" customWidth="1"/>
    <col min="2821" max="2823" width="11.90625" style="32" customWidth="1"/>
    <col min="2824" max="2824" width="12.6328125" style="32" customWidth="1"/>
    <col min="2825" max="2825" width="12" style="32" customWidth="1"/>
    <col min="2826" max="2826" width="9.08984375" style="32"/>
    <col min="2827" max="2827" width="11.90625" style="32" customWidth="1"/>
    <col min="2828" max="2828" width="13.90625" style="32" customWidth="1"/>
    <col min="2829" max="2829" width="9.08984375" style="32"/>
    <col min="2830" max="2830" width="10.453125" style="32" bestFit="1" customWidth="1"/>
    <col min="2831" max="2831" width="9.08984375" style="32"/>
    <col min="2832" max="2832" width="9.453125" style="32" bestFit="1" customWidth="1"/>
    <col min="2833" max="2833" width="9.08984375" style="32"/>
    <col min="2834" max="2834" width="8.36328125" style="32" customWidth="1"/>
    <col min="2835" max="2835" width="11.90625" style="32" customWidth="1"/>
    <col min="2836" max="2836" width="11.6328125" style="32" customWidth="1"/>
    <col min="2837" max="3067" width="9.08984375" style="32"/>
    <col min="3068" max="3068" width="22.54296875" style="32" customWidth="1"/>
    <col min="3069" max="3069" width="20.36328125" style="32" customWidth="1"/>
    <col min="3070" max="3070" width="13.54296875" style="32" customWidth="1"/>
    <col min="3071" max="3071" width="13.6328125" style="32" customWidth="1"/>
    <col min="3072" max="3072" width="12.453125" style="32" customWidth="1"/>
    <col min="3073" max="3073" width="11.90625" style="32" customWidth="1"/>
    <col min="3074" max="3074" width="12.453125" style="32" customWidth="1"/>
    <col min="3075" max="3075" width="12.54296875" style="32" customWidth="1"/>
    <col min="3076" max="3076" width="12.36328125" style="32" customWidth="1"/>
    <col min="3077" max="3079" width="11.90625" style="32" customWidth="1"/>
    <col min="3080" max="3080" width="12.6328125" style="32" customWidth="1"/>
    <col min="3081" max="3081" width="12" style="32" customWidth="1"/>
    <col min="3082" max="3082" width="9.08984375" style="32"/>
    <col min="3083" max="3083" width="11.90625" style="32" customWidth="1"/>
    <col min="3084" max="3084" width="13.90625" style="32" customWidth="1"/>
    <col min="3085" max="3085" width="9.08984375" style="32"/>
    <col min="3086" max="3086" width="10.453125" style="32" bestFit="1" customWidth="1"/>
    <col min="3087" max="3087" width="9.08984375" style="32"/>
    <col min="3088" max="3088" width="9.453125" style="32" bestFit="1" customWidth="1"/>
    <col min="3089" max="3089" width="9.08984375" style="32"/>
    <col min="3090" max="3090" width="8.36328125" style="32" customWidth="1"/>
    <col min="3091" max="3091" width="11.90625" style="32" customWidth="1"/>
    <col min="3092" max="3092" width="11.6328125" style="32" customWidth="1"/>
    <col min="3093" max="3323" width="9.08984375" style="32"/>
    <col min="3324" max="3324" width="22.54296875" style="32" customWidth="1"/>
    <col min="3325" max="3325" width="20.36328125" style="32" customWidth="1"/>
    <col min="3326" max="3326" width="13.54296875" style="32" customWidth="1"/>
    <col min="3327" max="3327" width="13.6328125" style="32" customWidth="1"/>
    <col min="3328" max="3328" width="12.453125" style="32" customWidth="1"/>
    <col min="3329" max="3329" width="11.90625" style="32" customWidth="1"/>
    <col min="3330" max="3330" width="12.453125" style="32" customWidth="1"/>
    <col min="3331" max="3331" width="12.54296875" style="32" customWidth="1"/>
    <col min="3332" max="3332" width="12.36328125" style="32" customWidth="1"/>
    <col min="3333" max="3335" width="11.90625" style="32" customWidth="1"/>
    <col min="3336" max="3336" width="12.6328125" style="32" customWidth="1"/>
    <col min="3337" max="3337" width="12" style="32" customWidth="1"/>
    <col min="3338" max="3338" width="9.08984375" style="32"/>
    <col min="3339" max="3339" width="11.90625" style="32" customWidth="1"/>
    <col min="3340" max="3340" width="13.90625" style="32" customWidth="1"/>
    <col min="3341" max="3341" width="9.08984375" style="32"/>
    <col min="3342" max="3342" width="10.453125" style="32" bestFit="1" customWidth="1"/>
    <col min="3343" max="3343" width="9.08984375" style="32"/>
    <col min="3344" max="3344" width="9.453125" style="32" bestFit="1" customWidth="1"/>
    <col min="3345" max="3345" width="9.08984375" style="32"/>
    <col min="3346" max="3346" width="8.36328125" style="32" customWidth="1"/>
    <col min="3347" max="3347" width="11.90625" style="32" customWidth="1"/>
    <col min="3348" max="3348" width="11.6328125" style="32" customWidth="1"/>
    <col min="3349" max="3579" width="9.08984375" style="32"/>
    <col min="3580" max="3580" width="22.54296875" style="32" customWidth="1"/>
    <col min="3581" max="3581" width="20.36328125" style="32" customWidth="1"/>
    <col min="3582" max="3582" width="13.54296875" style="32" customWidth="1"/>
    <col min="3583" max="3583" width="13.6328125" style="32" customWidth="1"/>
    <col min="3584" max="3584" width="12.453125" style="32" customWidth="1"/>
    <col min="3585" max="3585" width="11.90625" style="32" customWidth="1"/>
    <col min="3586" max="3586" width="12.453125" style="32" customWidth="1"/>
    <col min="3587" max="3587" width="12.54296875" style="32" customWidth="1"/>
    <col min="3588" max="3588" width="12.36328125" style="32" customWidth="1"/>
    <col min="3589" max="3591" width="11.90625" style="32" customWidth="1"/>
    <col min="3592" max="3592" width="12.6328125" style="32" customWidth="1"/>
    <col min="3593" max="3593" width="12" style="32" customWidth="1"/>
    <col min="3594" max="3594" width="9.08984375" style="32"/>
    <col min="3595" max="3595" width="11.90625" style="32" customWidth="1"/>
    <col min="3596" max="3596" width="13.90625" style="32" customWidth="1"/>
    <col min="3597" max="3597" width="9.08984375" style="32"/>
    <col min="3598" max="3598" width="10.453125" style="32" bestFit="1" customWidth="1"/>
    <col min="3599" max="3599" width="9.08984375" style="32"/>
    <col min="3600" max="3600" width="9.453125" style="32" bestFit="1" customWidth="1"/>
    <col min="3601" max="3601" width="9.08984375" style="32"/>
    <col min="3602" max="3602" width="8.36328125" style="32" customWidth="1"/>
    <col min="3603" max="3603" width="11.90625" style="32" customWidth="1"/>
    <col min="3604" max="3604" width="11.6328125" style="32" customWidth="1"/>
    <col min="3605" max="3835" width="9.08984375" style="32"/>
    <col min="3836" max="3836" width="22.54296875" style="32" customWidth="1"/>
    <col min="3837" max="3837" width="20.36328125" style="32" customWidth="1"/>
    <col min="3838" max="3838" width="13.54296875" style="32" customWidth="1"/>
    <col min="3839" max="3839" width="13.6328125" style="32" customWidth="1"/>
    <col min="3840" max="3840" width="12.453125" style="32" customWidth="1"/>
    <col min="3841" max="3841" width="11.90625" style="32" customWidth="1"/>
    <col min="3842" max="3842" width="12.453125" style="32" customWidth="1"/>
    <col min="3843" max="3843" width="12.54296875" style="32" customWidth="1"/>
    <col min="3844" max="3844" width="12.36328125" style="32" customWidth="1"/>
    <col min="3845" max="3847" width="11.90625" style="32" customWidth="1"/>
    <col min="3848" max="3848" width="12.6328125" style="32" customWidth="1"/>
    <col min="3849" max="3849" width="12" style="32" customWidth="1"/>
    <col min="3850" max="3850" width="9.08984375" style="32"/>
    <col min="3851" max="3851" width="11.90625" style="32" customWidth="1"/>
    <col min="3852" max="3852" width="13.90625" style="32" customWidth="1"/>
    <col min="3853" max="3853" width="9.08984375" style="32"/>
    <col min="3854" max="3854" width="10.453125" style="32" bestFit="1" customWidth="1"/>
    <col min="3855" max="3855" width="9.08984375" style="32"/>
    <col min="3856" max="3856" width="9.453125" style="32" bestFit="1" customWidth="1"/>
    <col min="3857" max="3857" width="9.08984375" style="32"/>
    <col min="3858" max="3858" width="8.36328125" style="32" customWidth="1"/>
    <col min="3859" max="3859" width="11.90625" style="32" customWidth="1"/>
    <col min="3860" max="3860" width="11.6328125" style="32" customWidth="1"/>
    <col min="3861" max="4091" width="9.08984375" style="32"/>
    <col min="4092" max="4092" width="22.54296875" style="32" customWidth="1"/>
    <col min="4093" max="4093" width="20.36328125" style="32" customWidth="1"/>
    <col min="4094" max="4094" width="13.54296875" style="32" customWidth="1"/>
    <col min="4095" max="4095" width="13.6328125" style="32" customWidth="1"/>
    <col min="4096" max="4096" width="12.453125" style="32" customWidth="1"/>
    <col min="4097" max="4097" width="11.90625" style="32" customWidth="1"/>
    <col min="4098" max="4098" width="12.453125" style="32" customWidth="1"/>
    <col min="4099" max="4099" width="12.54296875" style="32" customWidth="1"/>
    <col min="4100" max="4100" width="12.36328125" style="32" customWidth="1"/>
    <col min="4101" max="4103" width="11.90625" style="32" customWidth="1"/>
    <col min="4104" max="4104" width="12.6328125" style="32" customWidth="1"/>
    <col min="4105" max="4105" width="12" style="32" customWidth="1"/>
    <col min="4106" max="4106" width="9.08984375" style="32"/>
    <col min="4107" max="4107" width="11.90625" style="32" customWidth="1"/>
    <col min="4108" max="4108" width="13.90625" style="32" customWidth="1"/>
    <col min="4109" max="4109" width="9.08984375" style="32"/>
    <col min="4110" max="4110" width="10.453125" style="32" bestFit="1" customWidth="1"/>
    <col min="4111" max="4111" width="9.08984375" style="32"/>
    <col min="4112" max="4112" width="9.453125" style="32" bestFit="1" customWidth="1"/>
    <col min="4113" max="4113" width="9.08984375" style="32"/>
    <col min="4114" max="4114" width="8.36328125" style="32" customWidth="1"/>
    <col min="4115" max="4115" width="11.90625" style="32" customWidth="1"/>
    <col min="4116" max="4116" width="11.6328125" style="32" customWidth="1"/>
    <col min="4117" max="4347" width="9.08984375" style="32"/>
    <col min="4348" max="4348" width="22.54296875" style="32" customWidth="1"/>
    <col min="4349" max="4349" width="20.36328125" style="32" customWidth="1"/>
    <col min="4350" max="4350" width="13.54296875" style="32" customWidth="1"/>
    <col min="4351" max="4351" width="13.6328125" style="32" customWidth="1"/>
    <col min="4352" max="4352" width="12.453125" style="32" customWidth="1"/>
    <col min="4353" max="4353" width="11.90625" style="32" customWidth="1"/>
    <col min="4354" max="4354" width="12.453125" style="32" customWidth="1"/>
    <col min="4355" max="4355" width="12.54296875" style="32" customWidth="1"/>
    <col min="4356" max="4356" width="12.36328125" style="32" customWidth="1"/>
    <col min="4357" max="4359" width="11.90625" style="32" customWidth="1"/>
    <col min="4360" max="4360" width="12.6328125" style="32" customWidth="1"/>
    <col min="4361" max="4361" width="12" style="32" customWidth="1"/>
    <col min="4362" max="4362" width="9.08984375" style="32"/>
    <col min="4363" max="4363" width="11.90625" style="32" customWidth="1"/>
    <col min="4364" max="4364" width="13.90625" style="32" customWidth="1"/>
    <col min="4365" max="4365" width="9.08984375" style="32"/>
    <col min="4366" max="4366" width="10.453125" style="32" bestFit="1" customWidth="1"/>
    <col min="4367" max="4367" width="9.08984375" style="32"/>
    <col min="4368" max="4368" width="9.453125" style="32" bestFit="1" customWidth="1"/>
    <col min="4369" max="4369" width="9.08984375" style="32"/>
    <col min="4370" max="4370" width="8.36328125" style="32" customWidth="1"/>
    <col min="4371" max="4371" width="11.90625" style="32" customWidth="1"/>
    <col min="4372" max="4372" width="11.6328125" style="32" customWidth="1"/>
    <col min="4373" max="4603" width="9.08984375" style="32"/>
    <col min="4604" max="4604" width="22.54296875" style="32" customWidth="1"/>
    <col min="4605" max="4605" width="20.36328125" style="32" customWidth="1"/>
    <col min="4606" max="4606" width="13.54296875" style="32" customWidth="1"/>
    <col min="4607" max="4607" width="13.6328125" style="32" customWidth="1"/>
    <col min="4608" max="4608" width="12.453125" style="32" customWidth="1"/>
    <col min="4609" max="4609" width="11.90625" style="32" customWidth="1"/>
    <col min="4610" max="4610" width="12.453125" style="32" customWidth="1"/>
    <col min="4611" max="4611" width="12.54296875" style="32" customWidth="1"/>
    <col min="4612" max="4612" width="12.36328125" style="32" customWidth="1"/>
    <col min="4613" max="4615" width="11.90625" style="32" customWidth="1"/>
    <col min="4616" max="4616" width="12.6328125" style="32" customWidth="1"/>
    <col min="4617" max="4617" width="12" style="32" customWidth="1"/>
    <col min="4618" max="4618" width="9.08984375" style="32"/>
    <col min="4619" max="4619" width="11.90625" style="32" customWidth="1"/>
    <col min="4620" max="4620" width="13.90625" style="32" customWidth="1"/>
    <col min="4621" max="4621" width="9.08984375" style="32"/>
    <col min="4622" max="4622" width="10.453125" style="32" bestFit="1" customWidth="1"/>
    <col min="4623" max="4623" width="9.08984375" style="32"/>
    <col min="4624" max="4624" width="9.453125" style="32" bestFit="1" customWidth="1"/>
    <col min="4625" max="4625" width="9.08984375" style="32"/>
    <col min="4626" max="4626" width="8.36328125" style="32" customWidth="1"/>
    <col min="4627" max="4627" width="11.90625" style="32" customWidth="1"/>
    <col min="4628" max="4628" width="11.6328125" style="32" customWidth="1"/>
    <col min="4629" max="4859" width="9.08984375" style="32"/>
    <col min="4860" max="4860" width="22.54296875" style="32" customWidth="1"/>
    <col min="4861" max="4861" width="20.36328125" style="32" customWidth="1"/>
    <col min="4862" max="4862" width="13.54296875" style="32" customWidth="1"/>
    <col min="4863" max="4863" width="13.6328125" style="32" customWidth="1"/>
    <col min="4864" max="4864" width="12.453125" style="32" customWidth="1"/>
    <col min="4865" max="4865" width="11.90625" style="32" customWidth="1"/>
    <col min="4866" max="4866" width="12.453125" style="32" customWidth="1"/>
    <col min="4867" max="4867" width="12.54296875" style="32" customWidth="1"/>
    <col min="4868" max="4868" width="12.36328125" style="32" customWidth="1"/>
    <col min="4869" max="4871" width="11.90625" style="32" customWidth="1"/>
    <col min="4872" max="4872" width="12.6328125" style="32" customWidth="1"/>
    <col min="4873" max="4873" width="12" style="32" customWidth="1"/>
    <col min="4874" max="4874" width="9.08984375" style="32"/>
    <col min="4875" max="4875" width="11.90625" style="32" customWidth="1"/>
    <col min="4876" max="4876" width="13.90625" style="32" customWidth="1"/>
    <col min="4877" max="4877" width="9.08984375" style="32"/>
    <col min="4878" max="4878" width="10.453125" style="32" bestFit="1" customWidth="1"/>
    <col min="4879" max="4879" width="9.08984375" style="32"/>
    <col min="4880" max="4880" width="9.453125" style="32" bestFit="1" customWidth="1"/>
    <col min="4881" max="4881" width="9.08984375" style="32"/>
    <col min="4882" max="4882" width="8.36328125" style="32" customWidth="1"/>
    <col min="4883" max="4883" width="11.90625" style="32" customWidth="1"/>
    <col min="4884" max="4884" width="11.6328125" style="32" customWidth="1"/>
    <col min="4885" max="5115" width="9.08984375" style="32"/>
    <col min="5116" max="5116" width="22.54296875" style="32" customWidth="1"/>
    <col min="5117" max="5117" width="20.36328125" style="32" customWidth="1"/>
    <col min="5118" max="5118" width="13.54296875" style="32" customWidth="1"/>
    <col min="5119" max="5119" width="13.6328125" style="32" customWidth="1"/>
    <col min="5120" max="5120" width="12.453125" style="32" customWidth="1"/>
    <col min="5121" max="5121" width="11.90625" style="32" customWidth="1"/>
    <col min="5122" max="5122" width="12.453125" style="32" customWidth="1"/>
    <col min="5123" max="5123" width="12.54296875" style="32" customWidth="1"/>
    <col min="5124" max="5124" width="12.36328125" style="32" customWidth="1"/>
    <col min="5125" max="5127" width="11.90625" style="32" customWidth="1"/>
    <col min="5128" max="5128" width="12.6328125" style="32" customWidth="1"/>
    <col min="5129" max="5129" width="12" style="32" customWidth="1"/>
    <col min="5130" max="5130" width="9.08984375" style="32"/>
    <col min="5131" max="5131" width="11.90625" style="32" customWidth="1"/>
    <col min="5132" max="5132" width="13.90625" style="32" customWidth="1"/>
    <col min="5133" max="5133" width="9.08984375" style="32"/>
    <col min="5134" max="5134" width="10.453125" style="32" bestFit="1" customWidth="1"/>
    <col min="5135" max="5135" width="9.08984375" style="32"/>
    <col min="5136" max="5136" width="9.453125" style="32" bestFit="1" customWidth="1"/>
    <col min="5137" max="5137" width="9.08984375" style="32"/>
    <col min="5138" max="5138" width="8.36328125" style="32" customWidth="1"/>
    <col min="5139" max="5139" width="11.90625" style="32" customWidth="1"/>
    <col min="5140" max="5140" width="11.6328125" style="32" customWidth="1"/>
    <col min="5141" max="5371" width="9.08984375" style="32"/>
    <col min="5372" max="5372" width="22.54296875" style="32" customWidth="1"/>
    <col min="5373" max="5373" width="20.36328125" style="32" customWidth="1"/>
    <col min="5374" max="5374" width="13.54296875" style="32" customWidth="1"/>
    <col min="5375" max="5375" width="13.6328125" style="32" customWidth="1"/>
    <col min="5376" max="5376" width="12.453125" style="32" customWidth="1"/>
    <col min="5377" max="5377" width="11.90625" style="32" customWidth="1"/>
    <col min="5378" max="5378" width="12.453125" style="32" customWidth="1"/>
    <col min="5379" max="5379" width="12.54296875" style="32" customWidth="1"/>
    <col min="5380" max="5380" width="12.36328125" style="32" customWidth="1"/>
    <col min="5381" max="5383" width="11.90625" style="32" customWidth="1"/>
    <col min="5384" max="5384" width="12.6328125" style="32" customWidth="1"/>
    <col min="5385" max="5385" width="12" style="32" customWidth="1"/>
    <col min="5386" max="5386" width="9.08984375" style="32"/>
    <col min="5387" max="5387" width="11.90625" style="32" customWidth="1"/>
    <col min="5388" max="5388" width="13.90625" style="32" customWidth="1"/>
    <col min="5389" max="5389" width="9.08984375" style="32"/>
    <col min="5390" max="5390" width="10.453125" style="32" bestFit="1" customWidth="1"/>
    <col min="5391" max="5391" width="9.08984375" style="32"/>
    <col min="5392" max="5392" width="9.453125" style="32" bestFit="1" customWidth="1"/>
    <col min="5393" max="5393" width="9.08984375" style="32"/>
    <col min="5394" max="5394" width="8.36328125" style="32" customWidth="1"/>
    <col min="5395" max="5395" width="11.90625" style="32" customWidth="1"/>
    <col min="5396" max="5396" width="11.6328125" style="32" customWidth="1"/>
    <col min="5397" max="5627" width="9.08984375" style="32"/>
    <col min="5628" max="5628" width="22.54296875" style="32" customWidth="1"/>
    <col min="5629" max="5629" width="20.36328125" style="32" customWidth="1"/>
    <col min="5630" max="5630" width="13.54296875" style="32" customWidth="1"/>
    <col min="5631" max="5631" width="13.6328125" style="32" customWidth="1"/>
    <col min="5632" max="5632" width="12.453125" style="32" customWidth="1"/>
    <col min="5633" max="5633" width="11.90625" style="32" customWidth="1"/>
    <col min="5634" max="5634" width="12.453125" style="32" customWidth="1"/>
    <col min="5635" max="5635" width="12.54296875" style="32" customWidth="1"/>
    <col min="5636" max="5636" width="12.36328125" style="32" customWidth="1"/>
    <col min="5637" max="5639" width="11.90625" style="32" customWidth="1"/>
    <col min="5640" max="5640" width="12.6328125" style="32" customWidth="1"/>
    <col min="5641" max="5641" width="12" style="32" customWidth="1"/>
    <col min="5642" max="5642" width="9.08984375" style="32"/>
    <col min="5643" max="5643" width="11.90625" style="32" customWidth="1"/>
    <col min="5644" max="5644" width="13.90625" style="32" customWidth="1"/>
    <col min="5645" max="5645" width="9.08984375" style="32"/>
    <col min="5646" max="5646" width="10.453125" style="32" bestFit="1" customWidth="1"/>
    <col min="5647" max="5647" width="9.08984375" style="32"/>
    <col min="5648" max="5648" width="9.453125" style="32" bestFit="1" customWidth="1"/>
    <col min="5649" max="5649" width="9.08984375" style="32"/>
    <col min="5650" max="5650" width="8.36328125" style="32" customWidth="1"/>
    <col min="5651" max="5651" width="11.90625" style="32" customWidth="1"/>
    <col min="5652" max="5652" width="11.6328125" style="32" customWidth="1"/>
    <col min="5653" max="5883" width="9.08984375" style="32"/>
    <col min="5884" max="5884" width="22.54296875" style="32" customWidth="1"/>
    <col min="5885" max="5885" width="20.36328125" style="32" customWidth="1"/>
    <col min="5886" max="5886" width="13.54296875" style="32" customWidth="1"/>
    <col min="5887" max="5887" width="13.6328125" style="32" customWidth="1"/>
    <col min="5888" max="5888" width="12.453125" style="32" customWidth="1"/>
    <col min="5889" max="5889" width="11.90625" style="32" customWidth="1"/>
    <col min="5890" max="5890" width="12.453125" style="32" customWidth="1"/>
    <col min="5891" max="5891" width="12.54296875" style="32" customWidth="1"/>
    <col min="5892" max="5892" width="12.36328125" style="32" customWidth="1"/>
    <col min="5893" max="5895" width="11.90625" style="32" customWidth="1"/>
    <col min="5896" max="5896" width="12.6328125" style="32" customWidth="1"/>
    <col min="5897" max="5897" width="12" style="32" customWidth="1"/>
    <col min="5898" max="5898" width="9.08984375" style="32"/>
    <col min="5899" max="5899" width="11.90625" style="32" customWidth="1"/>
    <col min="5900" max="5900" width="13.90625" style="32" customWidth="1"/>
    <col min="5901" max="5901" width="9.08984375" style="32"/>
    <col min="5902" max="5902" width="10.453125" style="32" bestFit="1" customWidth="1"/>
    <col min="5903" max="5903" width="9.08984375" style="32"/>
    <col min="5904" max="5904" width="9.453125" style="32" bestFit="1" customWidth="1"/>
    <col min="5905" max="5905" width="9.08984375" style="32"/>
    <col min="5906" max="5906" width="8.36328125" style="32" customWidth="1"/>
    <col min="5907" max="5907" width="11.90625" style="32" customWidth="1"/>
    <col min="5908" max="5908" width="11.6328125" style="32" customWidth="1"/>
    <col min="5909" max="6139" width="9.08984375" style="32"/>
    <col min="6140" max="6140" width="22.54296875" style="32" customWidth="1"/>
    <col min="6141" max="6141" width="20.36328125" style="32" customWidth="1"/>
    <col min="6142" max="6142" width="13.54296875" style="32" customWidth="1"/>
    <col min="6143" max="6143" width="13.6328125" style="32" customWidth="1"/>
    <col min="6144" max="6144" width="12.453125" style="32" customWidth="1"/>
    <col min="6145" max="6145" width="11.90625" style="32" customWidth="1"/>
    <col min="6146" max="6146" width="12.453125" style="32" customWidth="1"/>
    <col min="6147" max="6147" width="12.54296875" style="32" customWidth="1"/>
    <col min="6148" max="6148" width="12.36328125" style="32" customWidth="1"/>
    <col min="6149" max="6151" width="11.90625" style="32" customWidth="1"/>
    <col min="6152" max="6152" width="12.6328125" style="32" customWidth="1"/>
    <col min="6153" max="6153" width="12" style="32" customWidth="1"/>
    <col min="6154" max="6154" width="9.08984375" style="32"/>
    <col min="6155" max="6155" width="11.90625" style="32" customWidth="1"/>
    <col min="6156" max="6156" width="13.90625" style="32" customWidth="1"/>
    <col min="6157" max="6157" width="9.08984375" style="32"/>
    <col min="6158" max="6158" width="10.453125" style="32" bestFit="1" customWidth="1"/>
    <col min="6159" max="6159" width="9.08984375" style="32"/>
    <col min="6160" max="6160" width="9.453125" style="32" bestFit="1" customWidth="1"/>
    <col min="6161" max="6161" width="9.08984375" style="32"/>
    <col min="6162" max="6162" width="8.36328125" style="32" customWidth="1"/>
    <col min="6163" max="6163" width="11.90625" style="32" customWidth="1"/>
    <col min="6164" max="6164" width="11.6328125" style="32" customWidth="1"/>
    <col min="6165" max="6395" width="9.08984375" style="32"/>
    <col min="6396" max="6396" width="22.54296875" style="32" customWidth="1"/>
    <col min="6397" max="6397" width="20.36328125" style="32" customWidth="1"/>
    <col min="6398" max="6398" width="13.54296875" style="32" customWidth="1"/>
    <col min="6399" max="6399" width="13.6328125" style="32" customWidth="1"/>
    <col min="6400" max="6400" width="12.453125" style="32" customWidth="1"/>
    <col min="6401" max="6401" width="11.90625" style="32" customWidth="1"/>
    <col min="6402" max="6402" width="12.453125" style="32" customWidth="1"/>
    <col min="6403" max="6403" width="12.54296875" style="32" customWidth="1"/>
    <col min="6404" max="6404" width="12.36328125" style="32" customWidth="1"/>
    <col min="6405" max="6407" width="11.90625" style="32" customWidth="1"/>
    <col min="6408" max="6408" width="12.6328125" style="32" customWidth="1"/>
    <col min="6409" max="6409" width="12" style="32" customWidth="1"/>
    <col min="6410" max="6410" width="9.08984375" style="32"/>
    <col min="6411" max="6411" width="11.90625" style="32" customWidth="1"/>
    <col min="6412" max="6412" width="13.90625" style="32" customWidth="1"/>
    <col min="6413" max="6413" width="9.08984375" style="32"/>
    <col min="6414" max="6414" width="10.453125" style="32" bestFit="1" customWidth="1"/>
    <col min="6415" max="6415" width="9.08984375" style="32"/>
    <col min="6416" max="6416" width="9.453125" style="32" bestFit="1" customWidth="1"/>
    <col min="6417" max="6417" width="9.08984375" style="32"/>
    <col min="6418" max="6418" width="8.36328125" style="32" customWidth="1"/>
    <col min="6419" max="6419" width="11.90625" style="32" customWidth="1"/>
    <col min="6420" max="6420" width="11.6328125" style="32" customWidth="1"/>
    <col min="6421" max="6651" width="9.08984375" style="32"/>
    <col min="6652" max="6652" width="22.54296875" style="32" customWidth="1"/>
    <col min="6653" max="6653" width="20.36328125" style="32" customWidth="1"/>
    <col min="6654" max="6654" width="13.54296875" style="32" customWidth="1"/>
    <col min="6655" max="6655" width="13.6328125" style="32" customWidth="1"/>
    <col min="6656" max="6656" width="12.453125" style="32" customWidth="1"/>
    <col min="6657" max="6657" width="11.90625" style="32" customWidth="1"/>
    <col min="6658" max="6658" width="12.453125" style="32" customWidth="1"/>
    <col min="6659" max="6659" width="12.54296875" style="32" customWidth="1"/>
    <col min="6660" max="6660" width="12.36328125" style="32" customWidth="1"/>
    <col min="6661" max="6663" width="11.90625" style="32" customWidth="1"/>
    <col min="6664" max="6664" width="12.6328125" style="32" customWidth="1"/>
    <col min="6665" max="6665" width="12" style="32" customWidth="1"/>
    <col min="6666" max="6666" width="9.08984375" style="32"/>
    <col min="6667" max="6667" width="11.90625" style="32" customWidth="1"/>
    <col min="6668" max="6668" width="13.90625" style="32" customWidth="1"/>
    <col min="6669" max="6669" width="9.08984375" style="32"/>
    <col min="6670" max="6670" width="10.453125" style="32" bestFit="1" customWidth="1"/>
    <col min="6671" max="6671" width="9.08984375" style="32"/>
    <col min="6672" max="6672" width="9.453125" style="32" bestFit="1" customWidth="1"/>
    <col min="6673" max="6673" width="9.08984375" style="32"/>
    <col min="6674" max="6674" width="8.36328125" style="32" customWidth="1"/>
    <col min="6675" max="6675" width="11.90625" style="32" customWidth="1"/>
    <col min="6676" max="6676" width="11.6328125" style="32" customWidth="1"/>
    <col min="6677" max="6907" width="9.08984375" style="32"/>
    <col min="6908" max="6908" width="22.54296875" style="32" customWidth="1"/>
    <col min="6909" max="6909" width="20.36328125" style="32" customWidth="1"/>
    <col min="6910" max="6910" width="13.54296875" style="32" customWidth="1"/>
    <col min="6911" max="6911" width="13.6328125" style="32" customWidth="1"/>
    <col min="6912" max="6912" width="12.453125" style="32" customWidth="1"/>
    <col min="6913" max="6913" width="11.90625" style="32" customWidth="1"/>
    <col min="6914" max="6914" width="12.453125" style="32" customWidth="1"/>
    <col min="6915" max="6915" width="12.54296875" style="32" customWidth="1"/>
    <col min="6916" max="6916" width="12.36328125" style="32" customWidth="1"/>
    <col min="6917" max="6919" width="11.90625" style="32" customWidth="1"/>
    <col min="6920" max="6920" width="12.6328125" style="32" customWidth="1"/>
    <col min="6921" max="6921" width="12" style="32" customWidth="1"/>
    <col min="6922" max="6922" width="9.08984375" style="32"/>
    <col min="6923" max="6923" width="11.90625" style="32" customWidth="1"/>
    <col min="6924" max="6924" width="13.90625" style="32" customWidth="1"/>
    <col min="6925" max="6925" width="9.08984375" style="32"/>
    <col min="6926" max="6926" width="10.453125" style="32" bestFit="1" customWidth="1"/>
    <col min="6927" max="6927" width="9.08984375" style="32"/>
    <col min="6928" max="6928" width="9.453125" style="32" bestFit="1" customWidth="1"/>
    <col min="6929" max="6929" width="9.08984375" style="32"/>
    <col min="6930" max="6930" width="8.36328125" style="32" customWidth="1"/>
    <col min="6931" max="6931" width="11.90625" style="32" customWidth="1"/>
    <col min="6932" max="6932" width="11.6328125" style="32" customWidth="1"/>
    <col min="6933" max="7163" width="9.08984375" style="32"/>
    <col min="7164" max="7164" width="22.54296875" style="32" customWidth="1"/>
    <col min="7165" max="7165" width="20.36328125" style="32" customWidth="1"/>
    <col min="7166" max="7166" width="13.54296875" style="32" customWidth="1"/>
    <col min="7167" max="7167" width="13.6328125" style="32" customWidth="1"/>
    <col min="7168" max="7168" width="12.453125" style="32" customWidth="1"/>
    <col min="7169" max="7169" width="11.90625" style="32" customWidth="1"/>
    <col min="7170" max="7170" width="12.453125" style="32" customWidth="1"/>
    <col min="7171" max="7171" width="12.54296875" style="32" customWidth="1"/>
    <col min="7172" max="7172" width="12.36328125" style="32" customWidth="1"/>
    <col min="7173" max="7175" width="11.90625" style="32" customWidth="1"/>
    <col min="7176" max="7176" width="12.6328125" style="32" customWidth="1"/>
    <col min="7177" max="7177" width="12" style="32" customWidth="1"/>
    <col min="7178" max="7178" width="9.08984375" style="32"/>
    <col min="7179" max="7179" width="11.90625" style="32" customWidth="1"/>
    <col min="7180" max="7180" width="13.90625" style="32" customWidth="1"/>
    <col min="7181" max="7181" width="9.08984375" style="32"/>
    <col min="7182" max="7182" width="10.453125" style="32" bestFit="1" customWidth="1"/>
    <col min="7183" max="7183" width="9.08984375" style="32"/>
    <col min="7184" max="7184" width="9.453125" style="32" bestFit="1" customWidth="1"/>
    <col min="7185" max="7185" width="9.08984375" style="32"/>
    <col min="7186" max="7186" width="8.36328125" style="32" customWidth="1"/>
    <col min="7187" max="7187" width="11.90625" style="32" customWidth="1"/>
    <col min="7188" max="7188" width="11.6328125" style="32" customWidth="1"/>
    <col min="7189" max="7419" width="9.08984375" style="32"/>
    <col min="7420" max="7420" width="22.54296875" style="32" customWidth="1"/>
    <col min="7421" max="7421" width="20.36328125" style="32" customWidth="1"/>
    <col min="7422" max="7422" width="13.54296875" style="32" customWidth="1"/>
    <col min="7423" max="7423" width="13.6328125" style="32" customWidth="1"/>
    <col min="7424" max="7424" width="12.453125" style="32" customWidth="1"/>
    <col min="7425" max="7425" width="11.90625" style="32" customWidth="1"/>
    <col min="7426" max="7426" width="12.453125" style="32" customWidth="1"/>
    <col min="7427" max="7427" width="12.54296875" style="32" customWidth="1"/>
    <col min="7428" max="7428" width="12.36328125" style="32" customWidth="1"/>
    <col min="7429" max="7431" width="11.90625" style="32" customWidth="1"/>
    <col min="7432" max="7432" width="12.6328125" style="32" customWidth="1"/>
    <col min="7433" max="7433" width="12" style="32" customWidth="1"/>
    <col min="7434" max="7434" width="9.08984375" style="32"/>
    <col min="7435" max="7435" width="11.90625" style="32" customWidth="1"/>
    <col min="7436" max="7436" width="13.90625" style="32" customWidth="1"/>
    <col min="7437" max="7437" width="9.08984375" style="32"/>
    <col min="7438" max="7438" width="10.453125" style="32" bestFit="1" customWidth="1"/>
    <col min="7439" max="7439" width="9.08984375" style="32"/>
    <col min="7440" max="7440" width="9.453125" style="32" bestFit="1" customWidth="1"/>
    <col min="7441" max="7441" width="9.08984375" style="32"/>
    <col min="7442" max="7442" width="8.36328125" style="32" customWidth="1"/>
    <col min="7443" max="7443" width="11.90625" style="32" customWidth="1"/>
    <col min="7444" max="7444" width="11.6328125" style="32" customWidth="1"/>
    <col min="7445" max="7675" width="9.08984375" style="32"/>
    <col min="7676" max="7676" width="22.54296875" style="32" customWidth="1"/>
    <col min="7677" max="7677" width="20.36328125" style="32" customWidth="1"/>
    <col min="7678" max="7678" width="13.54296875" style="32" customWidth="1"/>
    <col min="7679" max="7679" width="13.6328125" style="32" customWidth="1"/>
    <col min="7680" max="7680" width="12.453125" style="32" customWidth="1"/>
    <col min="7681" max="7681" width="11.90625" style="32" customWidth="1"/>
    <col min="7682" max="7682" width="12.453125" style="32" customWidth="1"/>
    <col min="7683" max="7683" width="12.54296875" style="32" customWidth="1"/>
    <col min="7684" max="7684" width="12.36328125" style="32" customWidth="1"/>
    <col min="7685" max="7687" width="11.90625" style="32" customWidth="1"/>
    <col min="7688" max="7688" width="12.6328125" style="32" customWidth="1"/>
    <col min="7689" max="7689" width="12" style="32" customWidth="1"/>
    <col min="7690" max="7690" width="9.08984375" style="32"/>
    <col min="7691" max="7691" width="11.90625" style="32" customWidth="1"/>
    <col min="7692" max="7692" width="13.90625" style="32" customWidth="1"/>
    <col min="7693" max="7693" width="9.08984375" style="32"/>
    <col min="7694" max="7694" width="10.453125" style="32" bestFit="1" customWidth="1"/>
    <col min="7695" max="7695" width="9.08984375" style="32"/>
    <col min="7696" max="7696" width="9.453125" style="32" bestFit="1" customWidth="1"/>
    <col min="7697" max="7697" width="9.08984375" style="32"/>
    <col min="7698" max="7698" width="8.36328125" style="32" customWidth="1"/>
    <col min="7699" max="7699" width="11.90625" style="32" customWidth="1"/>
    <col min="7700" max="7700" width="11.6328125" style="32" customWidth="1"/>
    <col min="7701" max="7931" width="9.08984375" style="32"/>
    <col min="7932" max="7932" width="22.54296875" style="32" customWidth="1"/>
    <col min="7933" max="7933" width="20.36328125" style="32" customWidth="1"/>
    <col min="7934" max="7934" width="13.54296875" style="32" customWidth="1"/>
    <col min="7935" max="7935" width="13.6328125" style="32" customWidth="1"/>
    <col min="7936" max="7936" width="12.453125" style="32" customWidth="1"/>
    <col min="7937" max="7937" width="11.90625" style="32" customWidth="1"/>
    <col min="7938" max="7938" width="12.453125" style="32" customWidth="1"/>
    <col min="7939" max="7939" width="12.54296875" style="32" customWidth="1"/>
    <col min="7940" max="7940" width="12.36328125" style="32" customWidth="1"/>
    <col min="7941" max="7943" width="11.90625" style="32" customWidth="1"/>
    <col min="7944" max="7944" width="12.6328125" style="32" customWidth="1"/>
    <col min="7945" max="7945" width="12" style="32" customWidth="1"/>
    <col min="7946" max="7946" width="9.08984375" style="32"/>
    <col min="7947" max="7947" width="11.90625" style="32" customWidth="1"/>
    <col min="7948" max="7948" width="13.90625" style="32" customWidth="1"/>
    <col min="7949" max="7949" width="9.08984375" style="32"/>
    <col min="7950" max="7950" width="10.453125" style="32" bestFit="1" customWidth="1"/>
    <col min="7951" max="7951" width="9.08984375" style="32"/>
    <col min="7952" max="7952" width="9.453125" style="32" bestFit="1" customWidth="1"/>
    <col min="7953" max="7953" width="9.08984375" style="32"/>
    <col min="7954" max="7954" width="8.36328125" style="32" customWidth="1"/>
    <col min="7955" max="7955" width="11.90625" style="32" customWidth="1"/>
    <col min="7956" max="7956" width="11.6328125" style="32" customWidth="1"/>
    <col min="7957" max="8187" width="9.08984375" style="32"/>
    <col min="8188" max="8188" width="22.54296875" style="32" customWidth="1"/>
    <col min="8189" max="8189" width="20.36328125" style="32" customWidth="1"/>
    <col min="8190" max="8190" width="13.54296875" style="32" customWidth="1"/>
    <col min="8191" max="8191" width="13.6328125" style="32" customWidth="1"/>
    <col min="8192" max="8192" width="12.453125" style="32" customWidth="1"/>
    <col min="8193" max="8193" width="11.90625" style="32" customWidth="1"/>
    <col min="8194" max="8194" width="12.453125" style="32" customWidth="1"/>
    <col min="8195" max="8195" width="12.54296875" style="32" customWidth="1"/>
    <col min="8196" max="8196" width="12.36328125" style="32" customWidth="1"/>
    <col min="8197" max="8199" width="11.90625" style="32" customWidth="1"/>
    <col min="8200" max="8200" width="12.6328125" style="32" customWidth="1"/>
    <col min="8201" max="8201" width="12" style="32" customWidth="1"/>
    <col min="8202" max="8202" width="9.08984375" style="32"/>
    <col min="8203" max="8203" width="11.90625" style="32" customWidth="1"/>
    <col min="8204" max="8204" width="13.90625" style="32" customWidth="1"/>
    <col min="8205" max="8205" width="9.08984375" style="32"/>
    <col min="8206" max="8206" width="10.453125" style="32" bestFit="1" customWidth="1"/>
    <col min="8207" max="8207" width="9.08984375" style="32"/>
    <col min="8208" max="8208" width="9.453125" style="32" bestFit="1" customWidth="1"/>
    <col min="8209" max="8209" width="9.08984375" style="32"/>
    <col min="8210" max="8210" width="8.36328125" style="32" customWidth="1"/>
    <col min="8211" max="8211" width="11.90625" style="32" customWidth="1"/>
    <col min="8212" max="8212" width="11.6328125" style="32" customWidth="1"/>
    <col min="8213" max="8443" width="9.08984375" style="32"/>
    <col min="8444" max="8444" width="22.54296875" style="32" customWidth="1"/>
    <col min="8445" max="8445" width="20.36328125" style="32" customWidth="1"/>
    <col min="8446" max="8446" width="13.54296875" style="32" customWidth="1"/>
    <col min="8447" max="8447" width="13.6328125" style="32" customWidth="1"/>
    <col min="8448" max="8448" width="12.453125" style="32" customWidth="1"/>
    <col min="8449" max="8449" width="11.90625" style="32" customWidth="1"/>
    <col min="8450" max="8450" width="12.453125" style="32" customWidth="1"/>
    <col min="8451" max="8451" width="12.54296875" style="32" customWidth="1"/>
    <col min="8452" max="8452" width="12.36328125" style="32" customWidth="1"/>
    <col min="8453" max="8455" width="11.90625" style="32" customWidth="1"/>
    <col min="8456" max="8456" width="12.6328125" style="32" customWidth="1"/>
    <col min="8457" max="8457" width="12" style="32" customWidth="1"/>
    <col min="8458" max="8458" width="9.08984375" style="32"/>
    <col min="8459" max="8459" width="11.90625" style="32" customWidth="1"/>
    <col min="8460" max="8460" width="13.90625" style="32" customWidth="1"/>
    <col min="8461" max="8461" width="9.08984375" style="32"/>
    <col min="8462" max="8462" width="10.453125" style="32" bestFit="1" customWidth="1"/>
    <col min="8463" max="8463" width="9.08984375" style="32"/>
    <col min="8464" max="8464" width="9.453125" style="32" bestFit="1" customWidth="1"/>
    <col min="8465" max="8465" width="9.08984375" style="32"/>
    <col min="8466" max="8466" width="8.36328125" style="32" customWidth="1"/>
    <col min="8467" max="8467" width="11.90625" style="32" customWidth="1"/>
    <col min="8468" max="8468" width="11.6328125" style="32" customWidth="1"/>
    <col min="8469" max="8699" width="9.08984375" style="32"/>
    <col min="8700" max="8700" width="22.54296875" style="32" customWidth="1"/>
    <col min="8701" max="8701" width="20.36328125" style="32" customWidth="1"/>
    <col min="8702" max="8702" width="13.54296875" style="32" customWidth="1"/>
    <col min="8703" max="8703" width="13.6328125" style="32" customWidth="1"/>
    <col min="8704" max="8704" width="12.453125" style="32" customWidth="1"/>
    <col min="8705" max="8705" width="11.90625" style="32" customWidth="1"/>
    <col min="8706" max="8706" width="12.453125" style="32" customWidth="1"/>
    <col min="8707" max="8707" width="12.54296875" style="32" customWidth="1"/>
    <col min="8708" max="8708" width="12.36328125" style="32" customWidth="1"/>
    <col min="8709" max="8711" width="11.90625" style="32" customWidth="1"/>
    <col min="8712" max="8712" width="12.6328125" style="32" customWidth="1"/>
    <col min="8713" max="8713" width="12" style="32" customWidth="1"/>
    <col min="8714" max="8714" width="9.08984375" style="32"/>
    <col min="8715" max="8715" width="11.90625" style="32" customWidth="1"/>
    <col min="8716" max="8716" width="13.90625" style="32" customWidth="1"/>
    <col min="8717" max="8717" width="9.08984375" style="32"/>
    <col min="8718" max="8718" width="10.453125" style="32" bestFit="1" customWidth="1"/>
    <col min="8719" max="8719" width="9.08984375" style="32"/>
    <col min="8720" max="8720" width="9.453125" style="32" bestFit="1" customWidth="1"/>
    <col min="8721" max="8721" width="9.08984375" style="32"/>
    <col min="8722" max="8722" width="8.36328125" style="32" customWidth="1"/>
    <col min="8723" max="8723" width="11.90625" style="32" customWidth="1"/>
    <col min="8724" max="8724" width="11.6328125" style="32" customWidth="1"/>
    <col min="8725" max="8955" width="9.08984375" style="32"/>
    <col min="8956" max="8956" width="22.54296875" style="32" customWidth="1"/>
    <col min="8957" max="8957" width="20.36328125" style="32" customWidth="1"/>
    <col min="8958" max="8958" width="13.54296875" style="32" customWidth="1"/>
    <col min="8959" max="8959" width="13.6328125" style="32" customWidth="1"/>
    <col min="8960" max="8960" width="12.453125" style="32" customWidth="1"/>
    <col min="8961" max="8961" width="11.90625" style="32" customWidth="1"/>
    <col min="8962" max="8962" width="12.453125" style="32" customWidth="1"/>
    <col min="8963" max="8963" width="12.54296875" style="32" customWidth="1"/>
    <col min="8964" max="8964" width="12.36328125" style="32" customWidth="1"/>
    <col min="8965" max="8967" width="11.90625" style="32" customWidth="1"/>
    <col min="8968" max="8968" width="12.6328125" style="32" customWidth="1"/>
    <col min="8969" max="8969" width="12" style="32" customWidth="1"/>
    <col min="8970" max="8970" width="9.08984375" style="32"/>
    <col min="8971" max="8971" width="11.90625" style="32" customWidth="1"/>
    <col min="8972" max="8972" width="13.90625" style="32" customWidth="1"/>
    <col min="8973" max="8973" width="9.08984375" style="32"/>
    <col min="8974" max="8974" width="10.453125" style="32" bestFit="1" customWidth="1"/>
    <col min="8975" max="8975" width="9.08984375" style="32"/>
    <col min="8976" max="8976" width="9.453125" style="32" bestFit="1" customWidth="1"/>
    <col min="8977" max="8977" width="9.08984375" style="32"/>
    <col min="8978" max="8978" width="8.36328125" style="32" customWidth="1"/>
    <col min="8979" max="8979" width="11.90625" style="32" customWidth="1"/>
    <col min="8980" max="8980" width="11.6328125" style="32" customWidth="1"/>
    <col min="8981" max="9211" width="9.08984375" style="32"/>
    <col min="9212" max="9212" width="22.54296875" style="32" customWidth="1"/>
    <col min="9213" max="9213" width="20.36328125" style="32" customWidth="1"/>
    <col min="9214" max="9214" width="13.54296875" style="32" customWidth="1"/>
    <col min="9215" max="9215" width="13.6328125" style="32" customWidth="1"/>
    <col min="9216" max="9216" width="12.453125" style="32" customWidth="1"/>
    <col min="9217" max="9217" width="11.90625" style="32" customWidth="1"/>
    <col min="9218" max="9218" width="12.453125" style="32" customWidth="1"/>
    <col min="9219" max="9219" width="12.54296875" style="32" customWidth="1"/>
    <col min="9220" max="9220" width="12.36328125" style="32" customWidth="1"/>
    <col min="9221" max="9223" width="11.90625" style="32" customWidth="1"/>
    <col min="9224" max="9224" width="12.6328125" style="32" customWidth="1"/>
    <col min="9225" max="9225" width="12" style="32" customWidth="1"/>
    <col min="9226" max="9226" width="9.08984375" style="32"/>
    <col min="9227" max="9227" width="11.90625" style="32" customWidth="1"/>
    <col min="9228" max="9228" width="13.90625" style="32" customWidth="1"/>
    <col min="9229" max="9229" width="9.08984375" style="32"/>
    <col min="9230" max="9230" width="10.453125" style="32" bestFit="1" customWidth="1"/>
    <col min="9231" max="9231" width="9.08984375" style="32"/>
    <col min="9232" max="9232" width="9.453125" style="32" bestFit="1" customWidth="1"/>
    <col min="9233" max="9233" width="9.08984375" style="32"/>
    <col min="9234" max="9234" width="8.36328125" style="32" customWidth="1"/>
    <col min="9235" max="9235" width="11.90625" style="32" customWidth="1"/>
    <col min="9236" max="9236" width="11.6328125" style="32" customWidth="1"/>
    <col min="9237" max="9467" width="9.08984375" style="32"/>
    <col min="9468" max="9468" width="22.54296875" style="32" customWidth="1"/>
    <col min="9469" max="9469" width="20.36328125" style="32" customWidth="1"/>
    <col min="9470" max="9470" width="13.54296875" style="32" customWidth="1"/>
    <col min="9471" max="9471" width="13.6328125" style="32" customWidth="1"/>
    <col min="9472" max="9472" width="12.453125" style="32" customWidth="1"/>
    <col min="9473" max="9473" width="11.90625" style="32" customWidth="1"/>
    <col min="9474" max="9474" width="12.453125" style="32" customWidth="1"/>
    <col min="9475" max="9475" width="12.54296875" style="32" customWidth="1"/>
    <col min="9476" max="9476" width="12.36328125" style="32" customWidth="1"/>
    <col min="9477" max="9479" width="11.90625" style="32" customWidth="1"/>
    <col min="9480" max="9480" width="12.6328125" style="32" customWidth="1"/>
    <col min="9481" max="9481" width="12" style="32" customWidth="1"/>
    <col min="9482" max="9482" width="9.08984375" style="32"/>
    <col min="9483" max="9483" width="11.90625" style="32" customWidth="1"/>
    <col min="9484" max="9484" width="13.90625" style="32" customWidth="1"/>
    <col min="9485" max="9485" width="9.08984375" style="32"/>
    <col min="9486" max="9486" width="10.453125" style="32" bestFit="1" customWidth="1"/>
    <col min="9487" max="9487" width="9.08984375" style="32"/>
    <col min="9488" max="9488" width="9.453125" style="32" bestFit="1" customWidth="1"/>
    <col min="9489" max="9489" width="9.08984375" style="32"/>
    <col min="9490" max="9490" width="8.36328125" style="32" customWidth="1"/>
    <col min="9491" max="9491" width="11.90625" style="32" customWidth="1"/>
    <col min="9492" max="9492" width="11.6328125" style="32" customWidth="1"/>
    <col min="9493" max="9723" width="9.08984375" style="32"/>
    <col min="9724" max="9724" width="22.54296875" style="32" customWidth="1"/>
    <col min="9725" max="9725" width="20.36328125" style="32" customWidth="1"/>
    <col min="9726" max="9726" width="13.54296875" style="32" customWidth="1"/>
    <col min="9727" max="9727" width="13.6328125" style="32" customWidth="1"/>
    <col min="9728" max="9728" width="12.453125" style="32" customWidth="1"/>
    <col min="9729" max="9729" width="11.90625" style="32" customWidth="1"/>
    <col min="9730" max="9730" width="12.453125" style="32" customWidth="1"/>
    <col min="9731" max="9731" width="12.54296875" style="32" customWidth="1"/>
    <col min="9732" max="9732" width="12.36328125" style="32" customWidth="1"/>
    <col min="9733" max="9735" width="11.90625" style="32" customWidth="1"/>
    <col min="9736" max="9736" width="12.6328125" style="32" customWidth="1"/>
    <col min="9737" max="9737" width="12" style="32" customWidth="1"/>
    <col min="9738" max="9738" width="9.08984375" style="32"/>
    <col min="9739" max="9739" width="11.90625" style="32" customWidth="1"/>
    <col min="9740" max="9740" width="13.90625" style="32" customWidth="1"/>
    <col min="9741" max="9741" width="9.08984375" style="32"/>
    <col min="9742" max="9742" width="10.453125" style="32" bestFit="1" customWidth="1"/>
    <col min="9743" max="9743" width="9.08984375" style="32"/>
    <col min="9744" max="9744" width="9.453125" style="32" bestFit="1" customWidth="1"/>
    <col min="9745" max="9745" width="9.08984375" style="32"/>
    <col min="9746" max="9746" width="8.36328125" style="32" customWidth="1"/>
    <col min="9747" max="9747" width="11.90625" style="32" customWidth="1"/>
    <col min="9748" max="9748" width="11.6328125" style="32" customWidth="1"/>
    <col min="9749" max="9979" width="9.08984375" style="32"/>
    <col min="9980" max="9980" width="22.54296875" style="32" customWidth="1"/>
    <col min="9981" max="9981" width="20.36328125" style="32" customWidth="1"/>
    <col min="9982" max="9982" width="13.54296875" style="32" customWidth="1"/>
    <col min="9983" max="9983" width="13.6328125" style="32" customWidth="1"/>
    <col min="9984" max="9984" width="12.453125" style="32" customWidth="1"/>
    <col min="9985" max="9985" width="11.90625" style="32" customWidth="1"/>
    <col min="9986" max="9986" width="12.453125" style="32" customWidth="1"/>
    <col min="9987" max="9987" width="12.54296875" style="32" customWidth="1"/>
    <col min="9988" max="9988" width="12.36328125" style="32" customWidth="1"/>
    <col min="9989" max="9991" width="11.90625" style="32" customWidth="1"/>
    <col min="9992" max="9992" width="12.6328125" style="32" customWidth="1"/>
    <col min="9993" max="9993" width="12" style="32" customWidth="1"/>
    <col min="9994" max="9994" width="9.08984375" style="32"/>
    <col min="9995" max="9995" width="11.90625" style="32" customWidth="1"/>
    <col min="9996" max="9996" width="13.90625" style="32" customWidth="1"/>
    <col min="9997" max="9997" width="9.08984375" style="32"/>
    <col min="9998" max="9998" width="10.453125" style="32" bestFit="1" customWidth="1"/>
    <col min="9999" max="9999" width="9.08984375" style="32"/>
    <col min="10000" max="10000" width="9.453125" style="32" bestFit="1" customWidth="1"/>
    <col min="10001" max="10001" width="9.08984375" style="32"/>
    <col min="10002" max="10002" width="8.36328125" style="32" customWidth="1"/>
    <col min="10003" max="10003" width="11.90625" style="32" customWidth="1"/>
    <col min="10004" max="10004" width="11.6328125" style="32" customWidth="1"/>
    <col min="10005" max="10235" width="9.08984375" style="32"/>
    <col min="10236" max="10236" width="22.54296875" style="32" customWidth="1"/>
    <col min="10237" max="10237" width="20.36328125" style="32" customWidth="1"/>
    <col min="10238" max="10238" width="13.54296875" style="32" customWidth="1"/>
    <col min="10239" max="10239" width="13.6328125" style="32" customWidth="1"/>
    <col min="10240" max="10240" width="12.453125" style="32" customWidth="1"/>
    <col min="10241" max="10241" width="11.90625" style="32" customWidth="1"/>
    <col min="10242" max="10242" width="12.453125" style="32" customWidth="1"/>
    <col min="10243" max="10243" width="12.54296875" style="32" customWidth="1"/>
    <col min="10244" max="10244" width="12.36328125" style="32" customWidth="1"/>
    <col min="10245" max="10247" width="11.90625" style="32" customWidth="1"/>
    <col min="10248" max="10248" width="12.6328125" style="32" customWidth="1"/>
    <col min="10249" max="10249" width="12" style="32" customWidth="1"/>
    <col min="10250" max="10250" width="9.08984375" style="32"/>
    <col min="10251" max="10251" width="11.90625" style="32" customWidth="1"/>
    <col min="10252" max="10252" width="13.90625" style="32" customWidth="1"/>
    <col min="10253" max="10253" width="9.08984375" style="32"/>
    <col min="10254" max="10254" width="10.453125" style="32" bestFit="1" customWidth="1"/>
    <col min="10255" max="10255" width="9.08984375" style="32"/>
    <col min="10256" max="10256" width="9.453125" style="32" bestFit="1" customWidth="1"/>
    <col min="10257" max="10257" width="9.08984375" style="32"/>
    <col min="10258" max="10258" width="8.36328125" style="32" customWidth="1"/>
    <col min="10259" max="10259" width="11.90625" style="32" customWidth="1"/>
    <col min="10260" max="10260" width="11.6328125" style="32" customWidth="1"/>
    <col min="10261" max="10491" width="9.08984375" style="32"/>
    <col min="10492" max="10492" width="22.54296875" style="32" customWidth="1"/>
    <col min="10493" max="10493" width="20.36328125" style="32" customWidth="1"/>
    <col min="10494" max="10494" width="13.54296875" style="32" customWidth="1"/>
    <col min="10495" max="10495" width="13.6328125" style="32" customWidth="1"/>
    <col min="10496" max="10496" width="12.453125" style="32" customWidth="1"/>
    <col min="10497" max="10497" width="11.90625" style="32" customWidth="1"/>
    <col min="10498" max="10498" width="12.453125" style="32" customWidth="1"/>
    <col min="10499" max="10499" width="12.54296875" style="32" customWidth="1"/>
    <col min="10500" max="10500" width="12.36328125" style="32" customWidth="1"/>
    <col min="10501" max="10503" width="11.90625" style="32" customWidth="1"/>
    <col min="10504" max="10504" width="12.6328125" style="32" customWidth="1"/>
    <col min="10505" max="10505" width="12" style="32" customWidth="1"/>
    <col min="10506" max="10506" width="9.08984375" style="32"/>
    <col min="10507" max="10507" width="11.90625" style="32" customWidth="1"/>
    <col min="10508" max="10508" width="13.90625" style="32" customWidth="1"/>
    <col min="10509" max="10509" width="9.08984375" style="32"/>
    <col min="10510" max="10510" width="10.453125" style="32" bestFit="1" customWidth="1"/>
    <col min="10511" max="10511" width="9.08984375" style="32"/>
    <col min="10512" max="10512" width="9.453125" style="32" bestFit="1" customWidth="1"/>
    <col min="10513" max="10513" width="9.08984375" style="32"/>
    <col min="10514" max="10514" width="8.36328125" style="32" customWidth="1"/>
    <col min="10515" max="10515" width="11.90625" style="32" customWidth="1"/>
    <col min="10516" max="10516" width="11.6328125" style="32" customWidth="1"/>
    <col min="10517" max="10747" width="9.08984375" style="32"/>
    <col min="10748" max="10748" width="22.54296875" style="32" customWidth="1"/>
    <col min="10749" max="10749" width="20.36328125" style="32" customWidth="1"/>
    <col min="10750" max="10750" width="13.54296875" style="32" customWidth="1"/>
    <col min="10751" max="10751" width="13.6328125" style="32" customWidth="1"/>
    <col min="10752" max="10752" width="12.453125" style="32" customWidth="1"/>
    <col min="10753" max="10753" width="11.90625" style="32" customWidth="1"/>
    <col min="10754" max="10754" width="12.453125" style="32" customWidth="1"/>
    <col min="10755" max="10755" width="12.54296875" style="32" customWidth="1"/>
    <col min="10756" max="10756" width="12.36328125" style="32" customWidth="1"/>
    <col min="10757" max="10759" width="11.90625" style="32" customWidth="1"/>
    <col min="10760" max="10760" width="12.6328125" style="32" customWidth="1"/>
    <col min="10761" max="10761" width="12" style="32" customWidth="1"/>
    <col min="10762" max="10762" width="9.08984375" style="32"/>
    <col min="10763" max="10763" width="11.90625" style="32" customWidth="1"/>
    <col min="10764" max="10764" width="13.90625" style="32" customWidth="1"/>
    <col min="10765" max="10765" width="9.08984375" style="32"/>
    <col min="10766" max="10766" width="10.453125" style="32" bestFit="1" customWidth="1"/>
    <col min="10767" max="10767" width="9.08984375" style="32"/>
    <col min="10768" max="10768" width="9.453125" style="32" bestFit="1" customWidth="1"/>
    <col min="10769" max="10769" width="9.08984375" style="32"/>
    <col min="10770" max="10770" width="8.36328125" style="32" customWidth="1"/>
    <col min="10771" max="10771" width="11.90625" style="32" customWidth="1"/>
    <col min="10772" max="10772" width="11.6328125" style="32" customWidth="1"/>
    <col min="10773" max="11003" width="9.08984375" style="32"/>
    <col min="11004" max="11004" width="22.54296875" style="32" customWidth="1"/>
    <col min="11005" max="11005" width="20.36328125" style="32" customWidth="1"/>
    <col min="11006" max="11006" width="13.54296875" style="32" customWidth="1"/>
    <col min="11007" max="11007" width="13.6328125" style="32" customWidth="1"/>
    <col min="11008" max="11008" width="12.453125" style="32" customWidth="1"/>
    <col min="11009" max="11009" width="11.90625" style="32" customWidth="1"/>
    <col min="11010" max="11010" width="12.453125" style="32" customWidth="1"/>
    <col min="11011" max="11011" width="12.54296875" style="32" customWidth="1"/>
    <col min="11012" max="11012" width="12.36328125" style="32" customWidth="1"/>
    <col min="11013" max="11015" width="11.90625" style="32" customWidth="1"/>
    <col min="11016" max="11016" width="12.6328125" style="32" customWidth="1"/>
    <col min="11017" max="11017" width="12" style="32" customWidth="1"/>
    <col min="11018" max="11018" width="9.08984375" style="32"/>
    <col min="11019" max="11019" width="11.90625" style="32" customWidth="1"/>
    <col min="11020" max="11020" width="13.90625" style="32" customWidth="1"/>
    <col min="11021" max="11021" width="9.08984375" style="32"/>
    <col min="11022" max="11022" width="10.453125" style="32" bestFit="1" customWidth="1"/>
    <col min="11023" max="11023" width="9.08984375" style="32"/>
    <col min="11024" max="11024" width="9.453125" style="32" bestFit="1" customWidth="1"/>
    <col min="11025" max="11025" width="9.08984375" style="32"/>
    <col min="11026" max="11026" width="8.36328125" style="32" customWidth="1"/>
    <col min="11027" max="11027" width="11.90625" style="32" customWidth="1"/>
    <col min="11028" max="11028" width="11.6328125" style="32" customWidth="1"/>
    <col min="11029" max="11259" width="9.08984375" style="32"/>
    <col min="11260" max="11260" width="22.54296875" style="32" customWidth="1"/>
    <col min="11261" max="11261" width="20.36328125" style="32" customWidth="1"/>
    <col min="11262" max="11262" width="13.54296875" style="32" customWidth="1"/>
    <col min="11263" max="11263" width="13.6328125" style="32" customWidth="1"/>
    <col min="11264" max="11264" width="12.453125" style="32" customWidth="1"/>
    <col min="11265" max="11265" width="11.90625" style="32" customWidth="1"/>
    <col min="11266" max="11266" width="12.453125" style="32" customWidth="1"/>
    <col min="11267" max="11267" width="12.54296875" style="32" customWidth="1"/>
    <col min="11268" max="11268" width="12.36328125" style="32" customWidth="1"/>
    <col min="11269" max="11271" width="11.90625" style="32" customWidth="1"/>
    <col min="11272" max="11272" width="12.6328125" style="32" customWidth="1"/>
    <col min="11273" max="11273" width="12" style="32" customWidth="1"/>
    <col min="11274" max="11274" width="9.08984375" style="32"/>
    <col min="11275" max="11275" width="11.90625" style="32" customWidth="1"/>
    <col min="11276" max="11276" width="13.90625" style="32" customWidth="1"/>
    <col min="11277" max="11277" width="9.08984375" style="32"/>
    <col min="11278" max="11278" width="10.453125" style="32" bestFit="1" customWidth="1"/>
    <col min="11279" max="11279" width="9.08984375" style="32"/>
    <col min="11280" max="11280" width="9.453125" style="32" bestFit="1" customWidth="1"/>
    <col min="11281" max="11281" width="9.08984375" style="32"/>
    <col min="11282" max="11282" width="8.36328125" style="32" customWidth="1"/>
    <col min="11283" max="11283" width="11.90625" style="32" customWidth="1"/>
    <col min="11284" max="11284" width="11.6328125" style="32" customWidth="1"/>
    <col min="11285" max="11515" width="9.08984375" style="32"/>
    <col min="11516" max="11516" width="22.54296875" style="32" customWidth="1"/>
    <col min="11517" max="11517" width="20.36328125" style="32" customWidth="1"/>
    <col min="11518" max="11518" width="13.54296875" style="32" customWidth="1"/>
    <col min="11519" max="11519" width="13.6328125" style="32" customWidth="1"/>
    <col min="11520" max="11520" width="12.453125" style="32" customWidth="1"/>
    <col min="11521" max="11521" width="11.90625" style="32" customWidth="1"/>
    <col min="11522" max="11522" width="12.453125" style="32" customWidth="1"/>
    <col min="11523" max="11523" width="12.54296875" style="32" customWidth="1"/>
    <col min="11524" max="11524" width="12.36328125" style="32" customWidth="1"/>
    <col min="11525" max="11527" width="11.90625" style="32" customWidth="1"/>
    <col min="11528" max="11528" width="12.6328125" style="32" customWidth="1"/>
    <col min="11529" max="11529" width="12" style="32" customWidth="1"/>
    <col min="11530" max="11530" width="9.08984375" style="32"/>
    <col min="11531" max="11531" width="11.90625" style="32" customWidth="1"/>
    <col min="11532" max="11532" width="13.90625" style="32" customWidth="1"/>
    <col min="11533" max="11533" width="9.08984375" style="32"/>
    <col min="11534" max="11534" width="10.453125" style="32" bestFit="1" customWidth="1"/>
    <col min="11535" max="11535" width="9.08984375" style="32"/>
    <col min="11536" max="11536" width="9.453125" style="32" bestFit="1" customWidth="1"/>
    <col min="11537" max="11537" width="9.08984375" style="32"/>
    <col min="11538" max="11538" width="8.36328125" style="32" customWidth="1"/>
    <col min="11539" max="11539" width="11.90625" style="32" customWidth="1"/>
    <col min="11540" max="11540" width="11.6328125" style="32" customWidth="1"/>
    <col min="11541" max="11771" width="9.08984375" style="32"/>
    <col min="11772" max="11772" width="22.54296875" style="32" customWidth="1"/>
    <col min="11773" max="11773" width="20.36328125" style="32" customWidth="1"/>
    <col min="11774" max="11774" width="13.54296875" style="32" customWidth="1"/>
    <col min="11775" max="11775" width="13.6328125" style="32" customWidth="1"/>
    <col min="11776" max="11776" width="12.453125" style="32" customWidth="1"/>
    <col min="11777" max="11777" width="11.90625" style="32" customWidth="1"/>
    <col min="11778" max="11778" width="12.453125" style="32" customWidth="1"/>
    <col min="11779" max="11779" width="12.54296875" style="32" customWidth="1"/>
    <col min="11780" max="11780" width="12.36328125" style="32" customWidth="1"/>
    <col min="11781" max="11783" width="11.90625" style="32" customWidth="1"/>
    <col min="11784" max="11784" width="12.6328125" style="32" customWidth="1"/>
    <col min="11785" max="11785" width="12" style="32" customWidth="1"/>
    <col min="11786" max="11786" width="9.08984375" style="32"/>
    <col min="11787" max="11787" width="11.90625" style="32" customWidth="1"/>
    <col min="11788" max="11788" width="13.90625" style="32" customWidth="1"/>
    <col min="11789" max="11789" width="9.08984375" style="32"/>
    <col min="11790" max="11790" width="10.453125" style="32" bestFit="1" customWidth="1"/>
    <col min="11791" max="11791" width="9.08984375" style="32"/>
    <col min="11792" max="11792" width="9.453125" style="32" bestFit="1" customWidth="1"/>
    <col min="11793" max="11793" width="9.08984375" style="32"/>
    <col min="11794" max="11794" width="8.36328125" style="32" customWidth="1"/>
    <col min="11795" max="11795" width="11.90625" style="32" customWidth="1"/>
    <col min="11796" max="11796" width="11.6328125" style="32" customWidth="1"/>
    <col min="11797" max="12027" width="9.08984375" style="32"/>
    <col min="12028" max="12028" width="22.54296875" style="32" customWidth="1"/>
    <col min="12029" max="12029" width="20.36328125" style="32" customWidth="1"/>
    <col min="12030" max="12030" width="13.54296875" style="32" customWidth="1"/>
    <col min="12031" max="12031" width="13.6328125" style="32" customWidth="1"/>
    <col min="12032" max="12032" width="12.453125" style="32" customWidth="1"/>
    <col min="12033" max="12033" width="11.90625" style="32" customWidth="1"/>
    <col min="12034" max="12034" width="12.453125" style="32" customWidth="1"/>
    <col min="12035" max="12035" width="12.54296875" style="32" customWidth="1"/>
    <col min="12036" max="12036" width="12.36328125" style="32" customWidth="1"/>
    <col min="12037" max="12039" width="11.90625" style="32" customWidth="1"/>
    <col min="12040" max="12040" width="12.6328125" style="32" customWidth="1"/>
    <col min="12041" max="12041" width="12" style="32" customWidth="1"/>
    <col min="12042" max="12042" width="9.08984375" style="32"/>
    <col min="12043" max="12043" width="11.90625" style="32" customWidth="1"/>
    <col min="12044" max="12044" width="13.90625" style="32" customWidth="1"/>
    <col min="12045" max="12045" width="9.08984375" style="32"/>
    <col min="12046" max="12046" width="10.453125" style="32" bestFit="1" customWidth="1"/>
    <col min="12047" max="12047" width="9.08984375" style="32"/>
    <col min="12048" max="12048" width="9.453125" style="32" bestFit="1" customWidth="1"/>
    <col min="12049" max="12049" width="9.08984375" style="32"/>
    <col min="12050" max="12050" width="8.36328125" style="32" customWidth="1"/>
    <col min="12051" max="12051" width="11.90625" style="32" customWidth="1"/>
    <col min="12052" max="12052" width="11.6328125" style="32" customWidth="1"/>
    <col min="12053" max="12283" width="9.08984375" style="32"/>
    <col min="12284" max="12284" width="22.54296875" style="32" customWidth="1"/>
    <col min="12285" max="12285" width="20.36328125" style="32" customWidth="1"/>
    <col min="12286" max="12286" width="13.54296875" style="32" customWidth="1"/>
    <col min="12287" max="12287" width="13.6328125" style="32" customWidth="1"/>
    <col min="12288" max="12288" width="12.453125" style="32" customWidth="1"/>
    <col min="12289" max="12289" width="11.90625" style="32" customWidth="1"/>
    <col min="12290" max="12290" width="12.453125" style="32" customWidth="1"/>
    <col min="12291" max="12291" width="12.54296875" style="32" customWidth="1"/>
    <col min="12292" max="12292" width="12.36328125" style="32" customWidth="1"/>
    <col min="12293" max="12295" width="11.90625" style="32" customWidth="1"/>
    <col min="12296" max="12296" width="12.6328125" style="32" customWidth="1"/>
    <col min="12297" max="12297" width="12" style="32" customWidth="1"/>
    <col min="12298" max="12298" width="9.08984375" style="32"/>
    <col min="12299" max="12299" width="11.90625" style="32" customWidth="1"/>
    <col min="12300" max="12300" width="13.90625" style="32" customWidth="1"/>
    <col min="12301" max="12301" width="9.08984375" style="32"/>
    <col min="12302" max="12302" width="10.453125" style="32" bestFit="1" customWidth="1"/>
    <col min="12303" max="12303" width="9.08984375" style="32"/>
    <col min="12304" max="12304" width="9.453125" style="32" bestFit="1" customWidth="1"/>
    <col min="12305" max="12305" width="9.08984375" style="32"/>
    <col min="12306" max="12306" width="8.36328125" style="32" customWidth="1"/>
    <col min="12307" max="12307" width="11.90625" style="32" customWidth="1"/>
    <col min="12308" max="12308" width="11.6328125" style="32" customWidth="1"/>
    <col min="12309" max="12539" width="9.08984375" style="32"/>
    <col min="12540" max="12540" width="22.54296875" style="32" customWidth="1"/>
    <col min="12541" max="12541" width="20.36328125" style="32" customWidth="1"/>
    <col min="12542" max="12542" width="13.54296875" style="32" customWidth="1"/>
    <col min="12543" max="12543" width="13.6328125" style="32" customWidth="1"/>
    <col min="12544" max="12544" width="12.453125" style="32" customWidth="1"/>
    <col min="12545" max="12545" width="11.90625" style="32" customWidth="1"/>
    <col min="12546" max="12546" width="12.453125" style="32" customWidth="1"/>
    <col min="12547" max="12547" width="12.54296875" style="32" customWidth="1"/>
    <col min="12548" max="12548" width="12.36328125" style="32" customWidth="1"/>
    <col min="12549" max="12551" width="11.90625" style="32" customWidth="1"/>
    <col min="12552" max="12552" width="12.6328125" style="32" customWidth="1"/>
    <col min="12553" max="12553" width="12" style="32" customWidth="1"/>
    <col min="12554" max="12554" width="9.08984375" style="32"/>
    <col min="12555" max="12555" width="11.90625" style="32" customWidth="1"/>
    <col min="12556" max="12556" width="13.90625" style="32" customWidth="1"/>
    <col min="12557" max="12557" width="9.08984375" style="32"/>
    <col min="12558" max="12558" width="10.453125" style="32" bestFit="1" customWidth="1"/>
    <col min="12559" max="12559" width="9.08984375" style="32"/>
    <col min="12560" max="12560" width="9.453125" style="32" bestFit="1" customWidth="1"/>
    <col min="12561" max="12561" width="9.08984375" style="32"/>
    <col min="12562" max="12562" width="8.36328125" style="32" customWidth="1"/>
    <col min="12563" max="12563" width="11.90625" style="32" customWidth="1"/>
    <col min="12564" max="12564" width="11.6328125" style="32" customWidth="1"/>
    <col min="12565" max="12795" width="9.08984375" style="32"/>
    <col min="12796" max="12796" width="22.54296875" style="32" customWidth="1"/>
    <col min="12797" max="12797" width="20.36328125" style="32" customWidth="1"/>
    <col min="12798" max="12798" width="13.54296875" style="32" customWidth="1"/>
    <col min="12799" max="12799" width="13.6328125" style="32" customWidth="1"/>
    <col min="12800" max="12800" width="12.453125" style="32" customWidth="1"/>
    <col min="12801" max="12801" width="11.90625" style="32" customWidth="1"/>
    <col min="12802" max="12802" width="12.453125" style="32" customWidth="1"/>
    <col min="12803" max="12803" width="12.54296875" style="32" customWidth="1"/>
    <col min="12804" max="12804" width="12.36328125" style="32" customWidth="1"/>
    <col min="12805" max="12807" width="11.90625" style="32" customWidth="1"/>
    <col min="12808" max="12808" width="12.6328125" style="32" customWidth="1"/>
    <col min="12809" max="12809" width="12" style="32" customWidth="1"/>
    <col min="12810" max="12810" width="9.08984375" style="32"/>
    <col min="12811" max="12811" width="11.90625" style="32" customWidth="1"/>
    <col min="12812" max="12812" width="13.90625" style="32" customWidth="1"/>
    <col min="12813" max="12813" width="9.08984375" style="32"/>
    <col min="12814" max="12814" width="10.453125" style="32" bestFit="1" customWidth="1"/>
    <col min="12815" max="12815" width="9.08984375" style="32"/>
    <col min="12816" max="12816" width="9.453125" style="32" bestFit="1" customWidth="1"/>
    <col min="12817" max="12817" width="9.08984375" style="32"/>
    <col min="12818" max="12818" width="8.36328125" style="32" customWidth="1"/>
    <col min="12819" max="12819" width="11.90625" style="32" customWidth="1"/>
    <col min="12820" max="12820" width="11.6328125" style="32" customWidth="1"/>
    <col min="12821" max="13051" width="9.08984375" style="32"/>
    <col min="13052" max="13052" width="22.54296875" style="32" customWidth="1"/>
    <col min="13053" max="13053" width="20.36328125" style="32" customWidth="1"/>
    <col min="13054" max="13054" width="13.54296875" style="32" customWidth="1"/>
    <col min="13055" max="13055" width="13.6328125" style="32" customWidth="1"/>
    <col min="13056" max="13056" width="12.453125" style="32" customWidth="1"/>
    <col min="13057" max="13057" width="11.90625" style="32" customWidth="1"/>
    <col min="13058" max="13058" width="12.453125" style="32" customWidth="1"/>
    <col min="13059" max="13059" width="12.54296875" style="32" customWidth="1"/>
    <col min="13060" max="13060" width="12.36328125" style="32" customWidth="1"/>
    <col min="13061" max="13063" width="11.90625" style="32" customWidth="1"/>
    <col min="13064" max="13064" width="12.6328125" style="32" customWidth="1"/>
    <col min="13065" max="13065" width="12" style="32" customWidth="1"/>
    <col min="13066" max="13066" width="9.08984375" style="32"/>
    <col min="13067" max="13067" width="11.90625" style="32" customWidth="1"/>
    <col min="13068" max="13068" width="13.90625" style="32" customWidth="1"/>
    <col min="13069" max="13069" width="9.08984375" style="32"/>
    <col min="13070" max="13070" width="10.453125" style="32" bestFit="1" customWidth="1"/>
    <col min="13071" max="13071" width="9.08984375" style="32"/>
    <col min="13072" max="13072" width="9.453125" style="32" bestFit="1" customWidth="1"/>
    <col min="13073" max="13073" width="9.08984375" style="32"/>
    <col min="13074" max="13074" width="8.36328125" style="32" customWidth="1"/>
    <col min="13075" max="13075" width="11.90625" style="32" customWidth="1"/>
    <col min="13076" max="13076" width="11.6328125" style="32" customWidth="1"/>
    <col min="13077" max="13307" width="9.08984375" style="32"/>
    <col min="13308" max="13308" width="22.54296875" style="32" customWidth="1"/>
    <col min="13309" max="13309" width="20.36328125" style="32" customWidth="1"/>
    <col min="13310" max="13310" width="13.54296875" style="32" customWidth="1"/>
    <col min="13311" max="13311" width="13.6328125" style="32" customWidth="1"/>
    <col min="13312" max="13312" width="12.453125" style="32" customWidth="1"/>
    <col min="13313" max="13313" width="11.90625" style="32" customWidth="1"/>
    <col min="13314" max="13314" width="12.453125" style="32" customWidth="1"/>
    <col min="13315" max="13315" width="12.54296875" style="32" customWidth="1"/>
    <col min="13316" max="13316" width="12.36328125" style="32" customWidth="1"/>
    <col min="13317" max="13319" width="11.90625" style="32" customWidth="1"/>
    <col min="13320" max="13320" width="12.6328125" style="32" customWidth="1"/>
    <col min="13321" max="13321" width="12" style="32" customWidth="1"/>
    <col min="13322" max="13322" width="9.08984375" style="32"/>
    <col min="13323" max="13323" width="11.90625" style="32" customWidth="1"/>
    <col min="13324" max="13324" width="13.90625" style="32" customWidth="1"/>
    <col min="13325" max="13325" width="9.08984375" style="32"/>
    <col min="13326" max="13326" width="10.453125" style="32" bestFit="1" customWidth="1"/>
    <col min="13327" max="13327" width="9.08984375" style="32"/>
    <col min="13328" max="13328" width="9.453125" style="32" bestFit="1" customWidth="1"/>
    <col min="13329" max="13329" width="9.08984375" style="32"/>
    <col min="13330" max="13330" width="8.36328125" style="32" customWidth="1"/>
    <col min="13331" max="13331" width="11.90625" style="32" customWidth="1"/>
    <col min="13332" max="13332" width="11.6328125" style="32" customWidth="1"/>
    <col min="13333" max="13563" width="9.08984375" style="32"/>
    <col min="13564" max="13564" width="22.54296875" style="32" customWidth="1"/>
    <col min="13565" max="13565" width="20.36328125" style="32" customWidth="1"/>
    <col min="13566" max="13566" width="13.54296875" style="32" customWidth="1"/>
    <col min="13567" max="13567" width="13.6328125" style="32" customWidth="1"/>
    <col min="13568" max="13568" width="12.453125" style="32" customWidth="1"/>
    <col min="13569" max="13569" width="11.90625" style="32" customWidth="1"/>
    <col min="13570" max="13570" width="12.453125" style="32" customWidth="1"/>
    <col min="13571" max="13571" width="12.54296875" style="32" customWidth="1"/>
    <col min="13572" max="13572" width="12.36328125" style="32" customWidth="1"/>
    <col min="13573" max="13575" width="11.90625" style="32" customWidth="1"/>
    <col min="13576" max="13576" width="12.6328125" style="32" customWidth="1"/>
    <col min="13577" max="13577" width="12" style="32" customWidth="1"/>
    <col min="13578" max="13578" width="9.08984375" style="32"/>
    <col min="13579" max="13579" width="11.90625" style="32" customWidth="1"/>
    <col min="13580" max="13580" width="13.90625" style="32" customWidth="1"/>
    <col min="13581" max="13581" width="9.08984375" style="32"/>
    <col min="13582" max="13582" width="10.453125" style="32" bestFit="1" customWidth="1"/>
    <col min="13583" max="13583" width="9.08984375" style="32"/>
    <col min="13584" max="13584" width="9.453125" style="32" bestFit="1" customWidth="1"/>
    <col min="13585" max="13585" width="9.08984375" style="32"/>
    <col min="13586" max="13586" width="8.36328125" style="32" customWidth="1"/>
    <col min="13587" max="13587" width="11.90625" style="32" customWidth="1"/>
    <col min="13588" max="13588" width="11.6328125" style="32" customWidth="1"/>
    <col min="13589" max="13819" width="9.08984375" style="32"/>
    <col min="13820" max="13820" width="22.54296875" style="32" customWidth="1"/>
    <col min="13821" max="13821" width="20.36328125" style="32" customWidth="1"/>
    <col min="13822" max="13822" width="13.54296875" style="32" customWidth="1"/>
    <col min="13823" max="13823" width="13.6328125" style="32" customWidth="1"/>
    <col min="13824" max="13824" width="12.453125" style="32" customWidth="1"/>
    <col min="13825" max="13825" width="11.90625" style="32" customWidth="1"/>
    <col min="13826" max="13826" width="12.453125" style="32" customWidth="1"/>
    <col min="13827" max="13827" width="12.54296875" style="32" customWidth="1"/>
    <col min="13828" max="13828" width="12.36328125" style="32" customWidth="1"/>
    <col min="13829" max="13831" width="11.90625" style="32" customWidth="1"/>
    <col min="13832" max="13832" width="12.6328125" style="32" customWidth="1"/>
    <col min="13833" max="13833" width="12" style="32" customWidth="1"/>
    <col min="13834" max="13834" width="9.08984375" style="32"/>
    <col min="13835" max="13835" width="11.90625" style="32" customWidth="1"/>
    <col min="13836" max="13836" width="13.90625" style="32" customWidth="1"/>
    <col min="13837" max="13837" width="9.08984375" style="32"/>
    <col min="13838" max="13838" width="10.453125" style="32" bestFit="1" customWidth="1"/>
    <col min="13839" max="13839" width="9.08984375" style="32"/>
    <col min="13840" max="13840" width="9.453125" style="32" bestFit="1" customWidth="1"/>
    <col min="13841" max="13841" width="9.08984375" style="32"/>
    <col min="13842" max="13842" width="8.36328125" style="32" customWidth="1"/>
    <col min="13843" max="13843" width="11.90625" style="32" customWidth="1"/>
    <col min="13844" max="13844" width="11.6328125" style="32" customWidth="1"/>
    <col min="13845" max="14075" width="9.08984375" style="32"/>
    <col min="14076" max="14076" width="22.54296875" style="32" customWidth="1"/>
    <col min="14077" max="14077" width="20.36328125" style="32" customWidth="1"/>
    <col min="14078" max="14078" width="13.54296875" style="32" customWidth="1"/>
    <col min="14079" max="14079" width="13.6328125" style="32" customWidth="1"/>
    <col min="14080" max="14080" width="12.453125" style="32" customWidth="1"/>
    <col min="14081" max="14081" width="11.90625" style="32" customWidth="1"/>
    <col min="14082" max="14082" width="12.453125" style="32" customWidth="1"/>
    <col min="14083" max="14083" width="12.54296875" style="32" customWidth="1"/>
    <col min="14084" max="14084" width="12.36328125" style="32" customWidth="1"/>
    <col min="14085" max="14087" width="11.90625" style="32" customWidth="1"/>
    <col min="14088" max="14088" width="12.6328125" style="32" customWidth="1"/>
    <col min="14089" max="14089" width="12" style="32" customWidth="1"/>
    <col min="14090" max="14090" width="9.08984375" style="32"/>
    <col min="14091" max="14091" width="11.90625" style="32" customWidth="1"/>
    <col min="14092" max="14092" width="13.90625" style="32" customWidth="1"/>
    <col min="14093" max="14093" width="9.08984375" style="32"/>
    <col min="14094" max="14094" width="10.453125" style="32" bestFit="1" customWidth="1"/>
    <col min="14095" max="14095" width="9.08984375" style="32"/>
    <col min="14096" max="14096" width="9.453125" style="32" bestFit="1" customWidth="1"/>
    <col min="14097" max="14097" width="9.08984375" style="32"/>
    <col min="14098" max="14098" width="8.36328125" style="32" customWidth="1"/>
    <col min="14099" max="14099" width="11.90625" style="32" customWidth="1"/>
    <col min="14100" max="14100" width="11.6328125" style="32" customWidth="1"/>
    <col min="14101" max="14331" width="9.08984375" style="32"/>
    <col min="14332" max="14332" width="22.54296875" style="32" customWidth="1"/>
    <col min="14333" max="14333" width="20.36328125" style="32" customWidth="1"/>
    <col min="14334" max="14334" width="13.54296875" style="32" customWidth="1"/>
    <col min="14335" max="14335" width="13.6328125" style="32" customWidth="1"/>
    <col min="14336" max="14336" width="12.453125" style="32" customWidth="1"/>
    <col min="14337" max="14337" width="11.90625" style="32" customWidth="1"/>
    <col min="14338" max="14338" width="12.453125" style="32" customWidth="1"/>
    <col min="14339" max="14339" width="12.54296875" style="32" customWidth="1"/>
    <col min="14340" max="14340" width="12.36328125" style="32" customWidth="1"/>
    <col min="14341" max="14343" width="11.90625" style="32" customWidth="1"/>
    <col min="14344" max="14344" width="12.6328125" style="32" customWidth="1"/>
    <col min="14345" max="14345" width="12" style="32" customWidth="1"/>
    <col min="14346" max="14346" width="9.08984375" style="32"/>
    <col min="14347" max="14347" width="11.90625" style="32" customWidth="1"/>
    <col min="14348" max="14348" width="13.90625" style="32" customWidth="1"/>
    <col min="14349" max="14349" width="9.08984375" style="32"/>
    <col min="14350" max="14350" width="10.453125" style="32" bestFit="1" customWidth="1"/>
    <col min="14351" max="14351" width="9.08984375" style="32"/>
    <col min="14352" max="14352" width="9.453125" style="32" bestFit="1" customWidth="1"/>
    <col min="14353" max="14353" width="9.08984375" style="32"/>
    <col min="14354" max="14354" width="8.36328125" style="32" customWidth="1"/>
    <col min="14355" max="14355" width="11.90625" style="32" customWidth="1"/>
    <col min="14356" max="14356" width="11.6328125" style="32" customWidth="1"/>
    <col min="14357" max="14587" width="9.08984375" style="32"/>
    <col min="14588" max="14588" width="22.54296875" style="32" customWidth="1"/>
    <col min="14589" max="14589" width="20.36328125" style="32" customWidth="1"/>
    <col min="14590" max="14590" width="13.54296875" style="32" customWidth="1"/>
    <col min="14591" max="14591" width="13.6328125" style="32" customWidth="1"/>
    <col min="14592" max="14592" width="12.453125" style="32" customWidth="1"/>
    <col min="14593" max="14593" width="11.90625" style="32" customWidth="1"/>
    <col min="14594" max="14594" width="12.453125" style="32" customWidth="1"/>
    <col min="14595" max="14595" width="12.54296875" style="32" customWidth="1"/>
    <col min="14596" max="14596" width="12.36328125" style="32" customWidth="1"/>
    <col min="14597" max="14599" width="11.90625" style="32" customWidth="1"/>
    <col min="14600" max="14600" width="12.6328125" style="32" customWidth="1"/>
    <col min="14601" max="14601" width="12" style="32" customWidth="1"/>
    <col min="14602" max="14602" width="9.08984375" style="32"/>
    <col min="14603" max="14603" width="11.90625" style="32" customWidth="1"/>
    <col min="14604" max="14604" width="13.90625" style="32" customWidth="1"/>
    <col min="14605" max="14605" width="9.08984375" style="32"/>
    <col min="14606" max="14606" width="10.453125" style="32" bestFit="1" customWidth="1"/>
    <col min="14607" max="14607" width="9.08984375" style="32"/>
    <col min="14608" max="14608" width="9.453125" style="32" bestFit="1" customWidth="1"/>
    <col min="14609" max="14609" width="9.08984375" style="32"/>
    <col min="14610" max="14610" width="8.36328125" style="32" customWidth="1"/>
    <col min="14611" max="14611" width="11.90625" style="32" customWidth="1"/>
    <col min="14612" max="14612" width="11.6328125" style="32" customWidth="1"/>
    <col min="14613" max="14843" width="9.08984375" style="32"/>
    <col min="14844" max="14844" width="22.54296875" style="32" customWidth="1"/>
    <col min="14845" max="14845" width="20.36328125" style="32" customWidth="1"/>
    <col min="14846" max="14846" width="13.54296875" style="32" customWidth="1"/>
    <col min="14847" max="14847" width="13.6328125" style="32" customWidth="1"/>
    <col min="14848" max="14848" width="12.453125" style="32" customWidth="1"/>
    <col min="14849" max="14849" width="11.90625" style="32" customWidth="1"/>
    <col min="14850" max="14850" width="12.453125" style="32" customWidth="1"/>
    <col min="14851" max="14851" width="12.54296875" style="32" customWidth="1"/>
    <col min="14852" max="14852" width="12.36328125" style="32" customWidth="1"/>
    <col min="14853" max="14855" width="11.90625" style="32" customWidth="1"/>
    <col min="14856" max="14856" width="12.6328125" style="32" customWidth="1"/>
    <col min="14857" max="14857" width="12" style="32" customWidth="1"/>
    <col min="14858" max="14858" width="9.08984375" style="32"/>
    <col min="14859" max="14859" width="11.90625" style="32" customWidth="1"/>
    <col min="14860" max="14860" width="13.90625" style="32" customWidth="1"/>
    <col min="14861" max="14861" width="9.08984375" style="32"/>
    <col min="14862" max="14862" width="10.453125" style="32" bestFit="1" customWidth="1"/>
    <col min="14863" max="14863" width="9.08984375" style="32"/>
    <col min="14864" max="14864" width="9.453125" style="32" bestFit="1" customWidth="1"/>
    <col min="14865" max="14865" width="9.08984375" style="32"/>
    <col min="14866" max="14866" width="8.36328125" style="32" customWidth="1"/>
    <col min="14867" max="14867" width="11.90625" style="32" customWidth="1"/>
    <col min="14868" max="14868" width="11.6328125" style="32" customWidth="1"/>
    <col min="14869" max="15099" width="9.08984375" style="32"/>
    <col min="15100" max="15100" width="22.54296875" style="32" customWidth="1"/>
    <col min="15101" max="15101" width="20.36328125" style="32" customWidth="1"/>
    <col min="15102" max="15102" width="13.54296875" style="32" customWidth="1"/>
    <col min="15103" max="15103" width="13.6328125" style="32" customWidth="1"/>
    <col min="15104" max="15104" width="12.453125" style="32" customWidth="1"/>
    <col min="15105" max="15105" width="11.90625" style="32" customWidth="1"/>
    <col min="15106" max="15106" width="12.453125" style="32" customWidth="1"/>
    <col min="15107" max="15107" width="12.54296875" style="32" customWidth="1"/>
    <col min="15108" max="15108" width="12.36328125" style="32" customWidth="1"/>
    <col min="15109" max="15111" width="11.90625" style="32" customWidth="1"/>
    <col min="15112" max="15112" width="12.6328125" style="32" customWidth="1"/>
    <col min="15113" max="15113" width="12" style="32" customWidth="1"/>
    <col min="15114" max="15114" width="9.08984375" style="32"/>
    <col min="15115" max="15115" width="11.90625" style="32" customWidth="1"/>
    <col min="15116" max="15116" width="13.90625" style="32" customWidth="1"/>
    <col min="15117" max="15117" width="9.08984375" style="32"/>
    <col min="15118" max="15118" width="10.453125" style="32" bestFit="1" customWidth="1"/>
    <col min="15119" max="15119" width="9.08984375" style="32"/>
    <col min="15120" max="15120" width="9.453125" style="32" bestFit="1" customWidth="1"/>
    <col min="15121" max="15121" width="9.08984375" style="32"/>
    <col min="15122" max="15122" width="8.36328125" style="32" customWidth="1"/>
    <col min="15123" max="15123" width="11.90625" style="32" customWidth="1"/>
    <col min="15124" max="15124" width="11.6328125" style="32" customWidth="1"/>
    <col min="15125" max="15355" width="9.08984375" style="32"/>
    <col min="15356" max="15356" width="22.54296875" style="32" customWidth="1"/>
    <col min="15357" max="15357" width="20.36328125" style="32" customWidth="1"/>
    <col min="15358" max="15358" width="13.54296875" style="32" customWidth="1"/>
    <col min="15359" max="15359" width="13.6328125" style="32" customWidth="1"/>
    <col min="15360" max="15360" width="12.453125" style="32" customWidth="1"/>
    <col min="15361" max="15361" width="11.90625" style="32" customWidth="1"/>
    <col min="15362" max="15362" width="12.453125" style="32" customWidth="1"/>
    <col min="15363" max="15363" width="12.54296875" style="32" customWidth="1"/>
    <col min="15364" max="15364" width="12.36328125" style="32" customWidth="1"/>
    <col min="15365" max="15367" width="11.90625" style="32" customWidth="1"/>
    <col min="15368" max="15368" width="12.6328125" style="32" customWidth="1"/>
    <col min="15369" max="15369" width="12" style="32" customWidth="1"/>
    <col min="15370" max="15370" width="9.08984375" style="32"/>
    <col min="15371" max="15371" width="11.90625" style="32" customWidth="1"/>
    <col min="15372" max="15372" width="13.90625" style="32" customWidth="1"/>
    <col min="15373" max="15373" width="9.08984375" style="32"/>
    <col min="15374" max="15374" width="10.453125" style="32" bestFit="1" customWidth="1"/>
    <col min="15375" max="15375" width="9.08984375" style="32"/>
    <col min="15376" max="15376" width="9.453125" style="32" bestFit="1" customWidth="1"/>
    <col min="15377" max="15377" width="9.08984375" style="32"/>
    <col min="15378" max="15378" width="8.36328125" style="32" customWidth="1"/>
    <col min="15379" max="15379" width="11.90625" style="32" customWidth="1"/>
    <col min="15380" max="15380" width="11.6328125" style="32" customWidth="1"/>
    <col min="15381" max="15611" width="9.08984375" style="32"/>
    <col min="15612" max="15612" width="22.54296875" style="32" customWidth="1"/>
    <col min="15613" max="15613" width="20.36328125" style="32" customWidth="1"/>
    <col min="15614" max="15614" width="13.54296875" style="32" customWidth="1"/>
    <col min="15615" max="15615" width="13.6328125" style="32" customWidth="1"/>
    <col min="15616" max="15616" width="12.453125" style="32" customWidth="1"/>
    <col min="15617" max="15617" width="11.90625" style="32" customWidth="1"/>
    <col min="15618" max="15618" width="12.453125" style="32" customWidth="1"/>
    <col min="15619" max="15619" width="12.54296875" style="32" customWidth="1"/>
    <col min="15620" max="15620" width="12.36328125" style="32" customWidth="1"/>
    <col min="15621" max="15623" width="11.90625" style="32" customWidth="1"/>
    <col min="15624" max="15624" width="12.6328125" style="32" customWidth="1"/>
    <col min="15625" max="15625" width="12" style="32" customWidth="1"/>
    <col min="15626" max="15626" width="9.08984375" style="32"/>
    <col min="15627" max="15627" width="11.90625" style="32" customWidth="1"/>
    <col min="15628" max="15628" width="13.90625" style="32" customWidth="1"/>
    <col min="15629" max="15629" width="9.08984375" style="32"/>
    <col min="15630" max="15630" width="10.453125" style="32" bestFit="1" customWidth="1"/>
    <col min="15631" max="15631" width="9.08984375" style="32"/>
    <col min="15632" max="15632" width="9.453125" style="32" bestFit="1" customWidth="1"/>
    <col min="15633" max="15633" width="9.08984375" style="32"/>
    <col min="15634" max="15634" width="8.36328125" style="32" customWidth="1"/>
    <col min="15635" max="15635" width="11.90625" style="32" customWidth="1"/>
    <col min="15636" max="15636" width="11.6328125" style="32" customWidth="1"/>
    <col min="15637" max="15867" width="9.08984375" style="32"/>
    <col min="15868" max="15868" width="22.54296875" style="32" customWidth="1"/>
    <col min="15869" max="15869" width="20.36328125" style="32" customWidth="1"/>
    <col min="15870" max="15870" width="13.54296875" style="32" customWidth="1"/>
    <col min="15871" max="15871" width="13.6328125" style="32" customWidth="1"/>
    <col min="15872" max="15872" width="12.453125" style="32" customWidth="1"/>
    <col min="15873" max="15873" width="11.90625" style="32" customWidth="1"/>
    <col min="15874" max="15874" width="12.453125" style="32" customWidth="1"/>
    <col min="15875" max="15875" width="12.54296875" style="32" customWidth="1"/>
    <col min="15876" max="15876" width="12.36328125" style="32" customWidth="1"/>
    <col min="15877" max="15879" width="11.90625" style="32" customWidth="1"/>
    <col min="15880" max="15880" width="12.6328125" style="32" customWidth="1"/>
    <col min="15881" max="15881" width="12" style="32" customWidth="1"/>
    <col min="15882" max="15882" width="9.08984375" style="32"/>
    <col min="15883" max="15883" width="11.90625" style="32" customWidth="1"/>
    <col min="15884" max="15884" width="13.90625" style="32" customWidth="1"/>
    <col min="15885" max="15885" width="9.08984375" style="32"/>
    <col min="15886" max="15886" width="10.453125" style="32" bestFit="1" customWidth="1"/>
    <col min="15887" max="15887" width="9.08984375" style="32"/>
    <col min="15888" max="15888" width="9.453125" style="32" bestFit="1" customWidth="1"/>
    <col min="15889" max="15889" width="9.08984375" style="32"/>
    <col min="15890" max="15890" width="8.36328125" style="32" customWidth="1"/>
    <col min="15891" max="15891" width="11.90625" style="32" customWidth="1"/>
    <col min="15892" max="15892" width="11.6328125" style="32" customWidth="1"/>
    <col min="15893" max="16123" width="9.08984375" style="32"/>
    <col min="16124" max="16124" width="22.54296875" style="32" customWidth="1"/>
    <col min="16125" max="16125" width="20.36328125" style="32" customWidth="1"/>
    <col min="16126" max="16126" width="13.54296875" style="32" customWidth="1"/>
    <col min="16127" max="16127" width="13.6328125" style="32" customWidth="1"/>
    <col min="16128" max="16128" width="12.453125" style="32" customWidth="1"/>
    <col min="16129" max="16129" width="11.90625" style="32" customWidth="1"/>
    <col min="16130" max="16130" width="12.453125" style="32" customWidth="1"/>
    <col min="16131" max="16131" width="12.54296875" style="32" customWidth="1"/>
    <col min="16132" max="16132" width="12.36328125" style="32" customWidth="1"/>
    <col min="16133" max="16135" width="11.90625" style="32" customWidth="1"/>
    <col min="16136" max="16136" width="12.6328125" style="32" customWidth="1"/>
    <col min="16137" max="16137" width="12" style="32" customWidth="1"/>
    <col min="16138" max="16138" width="9.08984375" style="32"/>
    <col min="16139" max="16139" width="11.90625" style="32" customWidth="1"/>
    <col min="16140" max="16140" width="13.90625" style="32" customWidth="1"/>
    <col min="16141" max="16141" width="9.08984375" style="32"/>
    <col min="16142" max="16142" width="10.453125" style="32" bestFit="1" customWidth="1"/>
    <col min="16143" max="16143" width="9.08984375" style="32"/>
    <col min="16144" max="16144" width="9.453125" style="32" bestFit="1" customWidth="1"/>
    <col min="16145" max="16145" width="9.08984375" style="32"/>
    <col min="16146" max="16146" width="8.36328125" style="32" customWidth="1"/>
    <col min="16147" max="16147" width="11.90625" style="32" customWidth="1"/>
    <col min="16148" max="16148" width="11.6328125" style="32" customWidth="1"/>
    <col min="16149" max="16384" width="9.08984375" style="32"/>
  </cols>
  <sheetData>
    <row r="1" spans="1:21" x14ac:dyDescent="0.3">
      <c r="A1" s="33" t="s">
        <v>106</v>
      </c>
    </row>
    <row r="2" spans="1:21" x14ac:dyDescent="0.3">
      <c r="A2" s="33"/>
      <c r="M2" s="35" t="s">
        <v>213</v>
      </c>
      <c r="N2" s="35" t="s">
        <v>213</v>
      </c>
      <c r="O2" s="103" t="s">
        <v>214</v>
      </c>
      <c r="P2" s="103" t="s">
        <v>214</v>
      </c>
      <c r="Q2" s="71"/>
      <c r="S2" s="70"/>
      <c r="T2" s="70"/>
    </row>
    <row r="3" spans="1:21" x14ac:dyDescent="0.3">
      <c r="A3" s="35" t="s">
        <v>0</v>
      </c>
      <c r="B3" s="35" t="s">
        <v>1</v>
      </c>
      <c r="C3" s="70">
        <v>1850</v>
      </c>
      <c r="D3" s="70">
        <v>1860</v>
      </c>
      <c r="E3" s="70">
        <v>1870</v>
      </c>
      <c r="F3" s="70">
        <v>1880</v>
      </c>
      <c r="G3" s="70">
        <v>1890</v>
      </c>
      <c r="H3" s="70">
        <v>1900</v>
      </c>
      <c r="I3" s="70">
        <v>1910</v>
      </c>
      <c r="J3" s="70">
        <v>1920</v>
      </c>
      <c r="K3" s="70">
        <v>1930</v>
      </c>
      <c r="L3" s="70">
        <v>1940</v>
      </c>
      <c r="M3" s="70">
        <v>1950</v>
      </c>
      <c r="N3" s="70">
        <v>1960</v>
      </c>
      <c r="O3" s="104">
        <v>1950</v>
      </c>
      <c r="P3" s="103">
        <v>1960</v>
      </c>
      <c r="Q3" s="70"/>
      <c r="S3" s="70"/>
      <c r="T3" s="70"/>
      <c r="U3" s="70"/>
    </row>
    <row r="4" spans="1:21" x14ac:dyDescent="0.3">
      <c r="A4" s="32" t="s">
        <v>28</v>
      </c>
      <c r="B4" s="32" t="s">
        <v>28</v>
      </c>
      <c r="C4" s="69">
        <f>D4/(('Default &amp; Adjusted Growth Rates'!N47/1000)+1)^10</f>
        <v>1858503.2893938427</v>
      </c>
      <c r="D4" s="69">
        <f>E4/(('Default &amp; Adjusted Growth Rates'!O47/1000)+1)^10</f>
        <v>1877172.1783469506</v>
      </c>
      <c r="E4" s="69">
        <f>F4/(('Default &amp; Adjusted Growth Rates'!P47/1000)+1)^10</f>
        <v>1896028.5985337843</v>
      </c>
      <c r="F4" s="69">
        <f>G4/(('Default &amp; Adjusted Growth Rates'!Q47/1000)+1)^10</f>
        <v>1934292.2822256212</v>
      </c>
      <c r="G4" s="69">
        <f>H4/(('Default &amp; Adjusted Growth Rates'!R47/1000)+1)^10</f>
        <v>1973328.1639163708</v>
      </c>
      <c r="H4" s="69">
        <f>I4/(('Default &amp; Adjusted Growth Rates'!S47/1000)+1)^10</f>
        <v>1821025.5358240108</v>
      </c>
      <c r="I4" s="69">
        <f>J4/(('Default &amp; Adjusted Growth Rates'!T47/1000)+1)^10</f>
        <v>1749481.7647307122</v>
      </c>
      <c r="J4" s="69">
        <f>K4/(('Default &amp; Adjusted Growth Rates'!U47/1000)+1)^10</f>
        <v>1680748.7785943276</v>
      </c>
      <c r="K4" s="69">
        <f>L4/(('Default &amp; Adjusted Growth Rates'!V47/1000)+1)^10</f>
        <v>1912481.5666696592</v>
      </c>
      <c r="L4" s="69">
        <f>M4/(('Default &amp; Adjusted Growth Rates'!W47/1000)+1)^10</f>
        <v>2154777.2565463544</v>
      </c>
      <c r="M4" s="55">
        <v>2525454</v>
      </c>
      <c r="N4" s="55">
        <v>3049838</v>
      </c>
      <c r="S4" s="55"/>
      <c r="T4" s="55"/>
    </row>
    <row r="5" spans="1:21" x14ac:dyDescent="0.3">
      <c r="A5" s="32" t="s">
        <v>29</v>
      </c>
      <c r="C5" s="69">
        <f t="shared" ref="C5:K5" si="0">SUM(C6:C7)</f>
        <v>1018729.3242458219</v>
      </c>
      <c r="D5" s="69">
        <f t="shared" si="0"/>
        <v>1024152.5121845349</v>
      </c>
      <c r="E5" s="69">
        <f t="shared" si="0"/>
        <v>1044191.0639567138</v>
      </c>
      <c r="F5" s="69">
        <f t="shared" si="0"/>
        <v>1080539.3278793427</v>
      </c>
      <c r="G5" s="69">
        <f t="shared" si="0"/>
        <v>1118402.3249670919</v>
      </c>
      <c r="H5" s="69">
        <f t="shared" si="0"/>
        <v>1068732.2563110301</v>
      </c>
      <c r="I5" s="69">
        <f t="shared" si="0"/>
        <v>1006312.2544298784</v>
      </c>
      <c r="J5" s="69">
        <f t="shared" si="0"/>
        <v>957060.61021068797</v>
      </c>
      <c r="K5" s="69">
        <f t="shared" si="0"/>
        <v>1089015.085731227</v>
      </c>
      <c r="L5" s="69">
        <f>SUM(L6:L7)</f>
        <v>1226984.3430992132</v>
      </c>
      <c r="M5" s="55">
        <v>1438057</v>
      </c>
      <c r="N5" s="55">
        <v>1702346</v>
      </c>
      <c r="S5" s="55"/>
      <c r="T5" s="55"/>
    </row>
    <row r="6" spans="1:21" x14ac:dyDescent="0.3">
      <c r="A6" s="32" t="s">
        <v>30</v>
      </c>
      <c r="B6" s="32" t="s">
        <v>31</v>
      </c>
      <c r="C6" s="91">
        <f>D6/(('Default &amp; Adjusted Growth Rates'!N49/1000)+1)^10</f>
        <v>478846.49305991892</v>
      </c>
      <c r="D6" s="91">
        <f>E6/(('Default &amp; Adjusted Growth Rates'!O49/1000)+1)^10</f>
        <v>478846.49305991892</v>
      </c>
      <c r="E6" s="91">
        <f>F6/(('Default &amp; Adjusted Growth Rates'!P49/1000)+1)^10</f>
        <v>493407.38031861751</v>
      </c>
      <c r="F6" s="91">
        <f>G6/(('Default &amp; Adjusted Growth Rates'!Q49/1000)+1)^10</f>
        <v>518640.2988980115</v>
      </c>
      <c r="G6" s="91">
        <f>H6/(('Default &amp; Adjusted Growth Rates'!R49/1000)+1)^10</f>
        <v>545163.63226533018</v>
      </c>
      <c r="H6" s="91">
        <f>I6/(('Default &amp; Adjusted Growth Rates'!S49/1000)+1)^10</f>
        <v>539736.46300084016</v>
      </c>
      <c r="I6" s="91">
        <f>J6/(('Default &amp; Adjusted Growth Rates'!T49/1000)+1)^10</f>
        <v>508212.80416403449</v>
      </c>
      <c r="J6" s="91">
        <f>K6/(('Default &amp; Adjusted Growth Rates'!U49/1000)+1)^10</f>
        <v>478530.30510534398</v>
      </c>
      <c r="K6" s="91">
        <f>L6/(('Default &amp; Adjusted Growth Rates'!V49/1000)+1)^10</f>
        <v>544507.54286561348</v>
      </c>
      <c r="L6" s="91">
        <f>M6/(('Default &amp; Adjusted Growth Rates'!W49/1000)+1)^10</f>
        <v>613492.1715496066</v>
      </c>
      <c r="M6" s="91">
        <f>M5*O6</f>
        <v>719028.5</v>
      </c>
      <c r="N6" s="91">
        <f>N5*P6</f>
        <v>851173</v>
      </c>
      <c r="O6" s="107">
        <v>0.5</v>
      </c>
      <c r="P6" s="107">
        <v>0.5</v>
      </c>
    </row>
    <row r="7" spans="1:21" x14ac:dyDescent="0.3">
      <c r="A7" s="32" t="s">
        <v>32</v>
      </c>
      <c r="B7" s="32" t="s">
        <v>28</v>
      </c>
      <c r="C7" s="91">
        <f>D7/(('Default &amp; Adjusted Growth Rates'!N50/1000)+1)^10</f>
        <v>539882.83118590305</v>
      </c>
      <c r="D7" s="91">
        <f>E7/(('Default &amp; Adjusted Growth Rates'!O50/1000)+1)^10</f>
        <v>545306.01912461605</v>
      </c>
      <c r="E7" s="91">
        <f>F7/(('Default &amp; Adjusted Growth Rates'!P50/1000)+1)^10</f>
        <v>550783.6836380962</v>
      </c>
      <c r="F7" s="91">
        <f>G7/(('Default &amp; Adjusted Growth Rates'!Q50/1000)+1)^10</f>
        <v>561899.02898133127</v>
      </c>
      <c r="G7" s="91">
        <f>H7/(('Default &amp; Adjusted Growth Rates'!R50/1000)+1)^10</f>
        <v>573238.69270176161</v>
      </c>
      <c r="H7" s="91">
        <f>I7/(('Default &amp; Adjusted Growth Rates'!S50/1000)+1)^10</f>
        <v>528995.79331018985</v>
      </c>
      <c r="I7" s="91">
        <f>J7/(('Default &amp; Adjusted Growth Rates'!T50/1000)+1)^10</f>
        <v>498099.450265844</v>
      </c>
      <c r="J7" s="91">
        <f>K7/(('Default &amp; Adjusted Growth Rates'!U50/1000)+1)^10</f>
        <v>478530.30510534398</v>
      </c>
      <c r="K7" s="91">
        <f>L7/(('Default &amp; Adjusted Growth Rates'!V50/1000)+1)^10</f>
        <v>544507.54286561348</v>
      </c>
      <c r="L7" s="91">
        <f>M7/(('Default &amp; Adjusted Growth Rates'!W50/1000)+1)^10</f>
        <v>613492.1715496066</v>
      </c>
      <c r="M7" s="91">
        <f>M5*O7</f>
        <v>719028.5</v>
      </c>
      <c r="N7" s="91">
        <f>N5*P7</f>
        <v>851173</v>
      </c>
      <c r="O7" s="107">
        <v>0.5</v>
      </c>
      <c r="P7" s="107">
        <v>0.5</v>
      </c>
    </row>
    <row r="8" spans="1:21" x14ac:dyDescent="0.3">
      <c r="A8" s="32" t="s">
        <v>33</v>
      </c>
      <c r="C8" s="69">
        <f t="shared" ref="C8:K8" si="1">SUM(C9:C11)</f>
        <v>2683320.4017180856</v>
      </c>
      <c r="D8" s="69">
        <f t="shared" si="1"/>
        <v>2812479.4180018147</v>
      </c>
      <c r="E8" s="69">
        <f t="shared" si="1"/>
        <v>2957992.1736884965</v>
      </c>
      <c r="F8" s="69">
        <f t="shared" si="1"/>
        <v>3142725.7169038127</v>
      </c>
      <c r="G8" s="69">
        <f t="shared" si="1"/>
        <v>3339625.6981305126</v>
      </c>
      <c r="H8" s="69">
        <f t="shared" si="1"/>
        <v>3212098.7395664565</v>
      </c>
      <c r="I8" s="69">
        <f t="shared" si="1"/>
        <v>2948153.4861685792</v>
      </c>
      <c r="J8" s="69">
        <f t="shared" si="1"/>
        <v>2823544.4921375196</v>
      </c>
      <c r="K8" s="69">
        <f t="shared" si="1"/>
        <v>3222075.1372750383</v>
      </c>
      <c r="L8" s="69">
        <f>SUM(L9:L11)</f>
        <v>3662154.7961955611</v>
      </c>
      <c r="M8" s="55">
        <v>4330084</v>
      </c>
      <c r="N8" s="55">
        <v>5159057</v>
      </c>
      <c r="P8" s="32"/>
      <c r="S8" s="55"/>
      <c r="T8" s="55"/>
    </row>
    <row r="9" spans="1:21" x14ac:dyDescent="0.3">
      <c r="A9" s="32" t="s">
        <v>34</v>
      </c>
      <c r="B9" s="32" t="s">
        <v>24</v>
      </c>
      <c r="C9" s="91">
        <f>D9/(('Default &amp; Adjusted Growth Rates'!N52/1000)+1)^10</f>
        <v>358217.73618415708</v>
      </c>
      <c r="D9" s="91">
        <f>E9/(('Default &amp; Adjusted Growth Rates'!O52/1000)+1)^10</f>
        <v>380300.49628955388</v>
      </c>
      <c r="E9" s="91">
        <f>F9/(('Default &amp; Adjusted Growth Rates'!P52/1000)+1)^10</f>
        <v>403744.57451132056</v>
      </c>
      <c r="F9" s="91">
        <f>G9/(('Default &amp; Adjusted Growth Rates'!Q52/1000)+1)^10</f>
        <v>432913.77493266901</v>
      </c>
      <c r="G9" s="91">
        <f>H9/(('Default &amp; Adjusted Growth Rates'!R52/1000)+1)^10</f>
        <v>464190.35290639853</v>
      </c>
      <c r="H9" s="91">
        <f>I9/(('Default &amp; Adjusted Growth Rates'!S52/1000)+1)^10</f>
        <v>450451.14330291399</v>
      </c>
      <c r="I9" s="91">
        <f>J9/(('Default &amp; Adjusted Growth Rates'!T52/1000)+1)^10</f>
        <v>415685.05917827191</v>
      </c>
      <c r="J9" s="91">
        <f>K9/(('Default &amp; Adjusted Growth Rates'!U52/1000)+1)^10</f>
        <v>407445.78364105709</v>
      </c>
      <c r="K9" s="91">
        <f>L9/(('Default &amp; Adjusted Growth Rates'!V52/1000)+1)^10</f>
        <v>472857.46589981054</v>
      </c>
      <c r="L9" s="91">
        <f>M9/(('Default &amp; Adjusted Growth Rates'!W52/1000)+1)^10</f>
        <v>543387.69603364635</v>
      </c>
      <c r="M9" s="91">
        <f>M8*O9</f>
        <v>649512.6</v>
      </c>
      <c r="N9" s="91">
        <f>N8*P9</f>
        <v>773858.54999999993</v>
      </c>
      <c r="O9" s="107">
        <v>0.15</v>
      </c>
      <c r="P9" s="107">
        <v>0.15</v>
      </c>
    </row>
    <row r="10" spans="1:21" x14ac:dyDescent="0.3">
      <c r="A10" s="32" t="s">
        <v>35</v>
      </c>
      <c r="B10" s="32" t="s">
        <v>24</v>
      </c>
      <c r="C10" s="91">
        <f>D10/(('Default &amp; Adjusted Growth Rates'!N53/1000)+1)^10</f>
        <v>1450696.0012943365</v>
      </c>
      <c r="D10" s="91">
        <f>E10/(('Default &amp; Adjusted Growth Rates'!O53/1000)+1)^10</f>
        <v>1540125.8886128473</v>
      </c>
      <c r="E10" s="91">
        <f>F10/(('Default &amp; Adjusted Growth Rates'!P53/1000)+1)^10</f>
        <v>1635068.7881259639</v>
      </c>
      <c r="F10" s="91">
        <f>G10/(('Default &amp; Adjusted Growth Rates'!Q53/1000)+1)^10</f>
        <v>1753197.06078762</v>
      </c>
      <c r="G10" s="91">
        <f>H10/(('Default &amp; Adjusted Growth Rates'!R53/1000)+1)^10</f>
        <v>1879859.7076012164</v>
      </c>
      <c r="H10" s="91">
        <f>I10/(('Default &amp; Adjusted Growth Rates'!S53/1000)+1)^10</f>
        <v>1824219.2006708919</v>
      </c>
      <c r="I10" s="91">
        <f>J10/(('Default &amp; Adjusted Growth Rates'!T53/1000)+1)^10</f>
        <v>1649791.1459736435</v>
      </c>
      <c r="J10" s="91">
        <f>K10/(('Default &amp; Adjusted Growth Rates'!U53/1000)+1)^10</f>
        <v>1584974.7676322605</v>
      </c>
      <c r="K10" s="91">
        <f>L10/(('Default &amp; Adjusted Growth Rates'!V53/1000)+1)^10</f>
        <v>1803502.7395756065</v>
      </c>
      <c r="L10" s="91">
        <f>M10/(('Default &amp; Adjusted Growth Rates'!W53/1000)+1)^10</f>
        <v>2031991.708094622</v>
      </c>
      <c r="M10" s="91">
        <f>M8*O10</f>
        <v>2381546.2000000002</v>
      </c>
      <c r="N10" s="91">
        <f>N8*P10</f>
        <v>2837481.35</v>
      </c>
      <c r="O10" s="107">
        <v>0.55000000000000004</v>
      </c>
      <c r="P10" s="107">
        <v>0.55000000000000004</v>
      </c>
    </row>
    <row r="11" spans="1:21" x14ac:dyDescent="0.3">
      <c r="A11" s="32" t="s">
        <v>36</v>
      </c>
      <c r="B11" s="32" t="s">
        <v>20</v>
      </c>
      <c r="C11" s="91">
        <f>D11/(('Default &amp; Adjusted Growth Rates'!N54/1000)+1)^10</f>
        <v>874406.66423959169</v>
      </c>
      <c r="D11" s="91">
        <f>E11/(('Default &amp; Adjusted Growth Rates'!O54/1000)+1)^10</f>
        <v>892053.0330994135</v>
      </c>
      <c r="E11" s="91">
        <f>F11/(('Default &amp; Adjusted Growth Rates'!P54/1000)+1)^10</f>
        <v>919178.81105121179</v>
      </c>
      <c r="F11" s="91">
        <f>G11/(('Default &amp; Adjusted Growth Rates'!Q54/1000)+1)^10</f>
        <v>956614.88118352368</v>
      </c>
      <c r="G11" s="91">
        <f>H11/(('Default &amp; Adjusted Growth Rates'!R54/1000)+1)^10</f>
        <v>995575.63762289775</v>
      </c>
      <c r="H11" s="91">
        <f>I11/(('Default &amp; Adjusted Growth Rates'!S54/1000)+1)^10</f>
        <v>937428.39559265028</v>
      </c>
      <c r="I11" s="91">
        <f>J11/(('Default &amp; Adjusted Growth Rates'!T54/1000)+1)^10</f>
        <v>882677.28101666353</v>
      </c>
      <c r="J11" s="91">
        <f>K11/(('Default &amp; Adjusted Growth Rates'!U54/1000)+1)^10</f>
        <v>831123.94086420233</v>
      </c>
      <c r="K11" s="91">
        <f>L11/(('Default &amp; Adjusted Growth Rates'!V54/1000)+1)^10</f>
        <v>945714.93179962109</v>
      </c>
      <c r="L11" s="91">
        <f>M11/(('Default &amp; Adjusted Growth Rates'!W54/1000)+1)^10</f>
        <v>1086775.3920672927</v>
      </c>
      <c r="M11" s="91">
        <f>M8*O11</f>
        <v>1299025.2</v>
      </c>
      <c r="N11" s="91">
        <f>N8*P11</f>
        <v>1547717.0999999999</v>
      </c>
      <c r="O11" s="107">
        <v>0.3</v>
      </c>
      <c r="P11" s="107">
        <v>0.3</v>
      </c>
    </row>
    <row r="12" spans="1:21" x14ac:dyDescent="0.3">
      <c r="A12" s="32" t="s">
        <v>37</v>
      </c>
      <c r="C12" s="69">
        <f t="shared" ref="C12" si="2">SUM(C13:C14)</f>
        <v>143011.8546756391</v>
      </c>
      <c r="D12" s="69">
        <f t="shared" ref="D12" si="3">SUM(D13:D14)</f>
        <v>151827.99123177669</v>
      </c>
      <c r="E12" s="69">
        <f t="shared" ref="E12" si="4">SUM(E13:E14)</f>
        <v>161187.60905352511</v>
      </c>
      <c r="F12" s="69">
        <f t="shared" ref="F12" si="5">SUM(F13:F14)</f>
        <v>172832.87680631422</v>
      </c>
      <c r="G12" s="69">
        <f t="shared" ref="G12" si="6">SUM(G13:G14)</f>
        <v>185319.4763576854</v>
      </c>
      <c r="H12" s="69">
        <f t="shared" ref="H12" si="7">SUM(H13:H14)</f>
        <v>176259.23133640669</v>
      </c>
      <c r="I12" s="69">
        <f t="shared" ref="I12" si="8">SUM(I13:I14)</f>
        <v>159405.68937547633</v>
      </c>
      <c r="J12" s="69">
        <f t="shared" ref="J12" si="9">SUM(J13:J14)</f>
        <v>150095.49650731261</v>
      </c>
      <c r="K12" s="69">
        <f t="shared" ref="K12" si="10">SUM(K13:K14)</f>
        <v>170789.87292225802</v>
      </c>
      <c r="L12" s="69">
        <f>SUM(L13:L14)</f>
        <v>192427.54556958837</v>
      </c>
      <c r="M12" s="55">
        <v>225530</v>
      </c>
      <c r="N12" s="55">
        <v>255338</v>
      </c>
      <c r="P12" s="32"/>
      <c r="S12" s="55"/>
      <c r="T12" s="55"/>
    </row>
    <row r="13" spans="1:21" x14ac:dyDescent="0.3">
      <c r="A13" s="32" t="s">
        <v>38</v>
      </c>
      <c r="C13" s="91">
        <f>D13/(('Default &amp; Adjusted Growth Rates'!N56/1000)+1)^10</f>
        <v>34894.892540855937</v>
      </c>
      <c r="D13" s="91">
        <f>E13/(('Default &amp; Adjusted Growth Rates'!O56/1000)+1)^10</f>
        <v>37046.029860553514</v>
      </c>
      <c r="E13" s="91">
        <f>F13/(('Default &amp; Adjusted Growth Rates'!P56/1000)+1)^10</f>
        <v>39329.776609060129</v>
      </c>
      <c r="F13" s="91">
        <f>G13/(('Default &amp; Adjusted Growth Rates'!Q56/1000)+1)^10</f>
        <v>42171.221940740666</v>
      </c>
      <c r="G13" s="91">
        <f>H13/(('Default &amp; Adjusted Growth Rates'!R56/1000)+1)^10</f>
        <v>45217.952231275238</v>
      </c>
      <c r="H13" s="91">
        <f>I13/(('Default &amp; Adjusted Growth Rates'!S56/1000)+1)^10</f>
        <v>43007.252446083236</v>
      </c>
      <c r="I13" s="91">
        <f>J13/(('Default &amp; Adjusted Growth Rates'!T56/1000)+1)^10</f>
        <v>38894.988207616232</v>
      </c>
      <c r="J13" s="91">
        <f>K13/(('Default &amp; Adjusted Growth Rates'!U56/1000)+1)^10</f>
        <v>36623.301147784281</v>
      </c>
      <c r="K13" s="91">
        <f>L13/(('Default &amp; Adjusted Growth Rates'!V56/1000)+1)^10</f>
        <v>41672.728993030963</v>
      </c>
      <c r="L13" s="91">
        <f>M13/(('Default &amp; Adjusted Growth Rates'!W56/1000)+1)^10</f>
        <v>46952.321118979569</v>
      </c>
      <c r="M13" s="91">
        <f>M12*O13</f>
        <v>55029.32</v>
      </c>
      <c r="N13" s="91">
        <f>N12*P13</f>
        <v>62302.472000000002</v>
      </c>
      <c r="O13" s="107">
        <v>0.24399999999999999</v>
      </c>
      <c r="P13" s="107">
        <v>0.24399999999999999</v>
      </c>
    </row>
    <row r="14" spans="1:21" x14ac:dyDescent="0.3">
      <c r="A14" s="32" t="s">
        <v>39</v>
      </c>
      <c r="B14" s="32" t="s">
        <v>40</v>
      </c>
      <c r="C14" s="91">
        <f>D14/(('Default &amp; Adjusted Growth Rates'!N57/1000)+1)^10</f>
        <v>108116.96213478316</v>
      </c>
      <c r="D14" s="91">
        <f>E14/(('Default &amp; Adjusted Growth Rates'!O57/1000)+1)^10</f>
        <v>114781.96137122318</v>
      </c>
      <c r="E14" s="91">
        <f>F14/(('Default &amp; Adjusted Growth Rates'!P57/1000)+1)^10</f>
        <v>121857.83244446498</v>
      </c>
      <c r="F14" s="91">
        <f>G14/(('Default &amp; Adjusted Growth Rates'!Q57/1000)+1)^10</f>
        <v>130661.65486557354</v>
      </c>
      <c r="G14" s="91">
        <f>H14/(('Default &amp; Adjusted Growth Rates'!R57/1000)+1)^10</f>
        <v>140101.52412641016</v>
      </c>
      <c r="H14" s="91">
        <f>I14/(('Default &amp; Adjusted Growth Rates'!S57/1000)+1)^10</f>
        <v>133251.97889032346</v>
      </c>
      <c r="I14" s="91">
        <f>J14/(('Default &amp; Adjusted Growth Rates'!T57/1000)+1)^10</f>
        <v>120510.70116786011</v>
      </c>
      <c r="J14" s="91">
        <f>K14/(('Default &amp; Adjusted Growth Rates'!U57/1000)+1)^10</f>
        <v>113472.19535952833</v>
      </c>
      <c r="K14" s="91">
        <f>L14/(('Default &amp; Adjusted Growth Rates'!V57/1000)+1)^10</f>
        <v>129117.14392922705</v>
      </c>
      <c r="L14" s="91">
        <f>M14/(('Default &amp; Adjusted Growth Rates'!W57/1000)+1)^10</f>
        <v>145475.2244506088</v>
      </c>
      <c r="M14" s="91">
        <f>M12*O14</f>
        <v>170500.68</v>
      </c>
      <c r="N14" s="91">
        <f>N12*P14</f>
        <v>193035.52799999999</v>
      </c>
      <c r="O14" s="107">
        <v>0.75600000000000001</v>
      </c>
      <c r="P14" s="107">
        <v>0.75600000000000001</v>
      </c>
    </row>
    <row r="15" spans="1:21" x14ac:dyDescent="0.3">
      <c r="A15" s="32" t="s">
        <v>41</v>
      </c>
      <c r="B15" s="32" t="s">
        <v>40</v>
      </c>
      <c r="C15" s="69">
        <f>D15/(('Default &amp; Adjusted Growth Rates'!N58/1000)+1)^10</f>
        <v>300123.88050619111</v>
      </c>
      <c r="D15" s="69">
        <f>E15/(('Default &amp; Adjusted Growth Rates'!O58/1000)+1)^10</f>
        <v>318625.3755067396</v>
      </c>
      <c r="E15" s="69">
        <f>F15/(('Default &amp; Adjusted Growth Rates'!P58/1000)+1)^10</f>
        <v>338267.41725977574</v>
      </c>
      <c r="F15" s="69">
        <f>G15/(('Default &amp; Adjusted Growth Rates'!Q58/1000)+1)^10</f>
        <v>362706.11120880279</v>
      </c>
      <c r="G15" s="69">
        <f>H15/(('Default &amp; Adjusted Growth Rates'!R58/1000)+1)^10</f>
        <v>388910.4193774091</v>
      </c>
      <c r="H15" s="69">
        <f>I15/(('Default &amp; Adjusted Growth Rates'!S58/1000)+1)^10</f>
        <v>369896.63971354568</v>
      </c>
      <c r="I15" s="69">
        <f>J15/(('Default &amp; Adjusted Growth Rates'!T58/1000)+1)^10</f>
        <v>334527.89056292054</v>
      </c>
      <c r="J15" s="69">
        <f>K15/(('Default &amp; Adjusted Growth Rates'!U58/1000)+1)^10</f>
        <v>314989.5717417862</v>
      </c>
      <c r="K15" s="69">
        <f>L15/(('Default &amp; Adjusted Growth Rates'!V58/1000)+1)^10</f>
        <v>358418.67465354071</v>
      </c>
      <c r="L15" s="69">
        <f>M15/(('Default &amp; Adjusted Growth Rates'!W58/1000)+1)^10</f>
        <v>403827.37377689843</v>
      </c>
      <c r="M15" s="55">
        <v>473296</v>
      </c>
      <c r="N15" s="55">
        <v>500922</v>
      </c>
      <c r="P15" s="32"/>
      <c r="S15" s="55"/>
      <c r="T15" s="55"/>
    </row>
    <row r="16" spans="1:21" x14ac:dyDescent="0.3">
      <c r="A16" s="32" t="s">
        <v>42</v>
      </c>
      <c r="B16" s="32" t="s">
        <v>31</v>
      </c>
      <c r="C16" s="69">
        <f>D16/(('Default &amp; Adjusted Growth Rates'!N59/1000)+1)^10</f>
        <v>519745.20597186103</v>
      </c>
      <c r="D16" s="69">
        <f>E16/(('Default &amp; Adjusted Growth Rates'!O59/1000)+1)^10</f>
        <v>519745.20597186103</v>
      </c>
      <c r="E16" s="69">
        <f>F16/(('Default &amp; Adjusted Growth Rates'!P59/1000)+1)^10</f>
        <v>551785.51983701868</v>
      </c>
      <c r="F16" s="69">
        <f>G16/(('Default &amp; Adjusted Growth Rates'!Q59/1000)+1)^10</f>
        <v>597551.88463418663</v>
      </c>
      <c r="G16" s="69">
        <f>H16/(('Default &amp; Adjusted Growth Rates'!R59/1000)+1)^10</f>
        <v>640723.01753707684</v>
      </c>
      <c r="H16" s="69">
        <f>I16/(('Default &amp; Adjusted Growth Rates'!S59/1000)+1)^10</f>
        <v>609398.15280211228</v>
      </c>
      <c r="I16" s="69">
        <f>J16/(('Default &amp; Adjusted Growth Rates'!T59/1000)+1)^10</f>
        <v>551128.76593770669</v>
      </c>
      <c r="J16" s="69">
        <f>K16/(('Default &amp; Adjusted Growth Rates'!U59/1000)+1)^10</f>
        <v>518939.73224527115</v>
      </c>
      <c r="K16" s="69">
        <f>L16/(('Default &amp; Adjusted Growth Rates'!V59/1000)+1)^10</f>
        <v>602250.74499825668</v>
      </c>
      <c r="L16" s="69">
        <f>M16/(('Default &amp; Adjusted Growth Rates'!W59/1000)+1)^10</f>
        <v>692080.95115175564</v>
      </c>
      <c r="M16" s="55">
        <v>827246</v>
      </c>
      <c r="N16" s="55">
        <v>1018254</v>
      </c>
      <c r="P16" s="32"/>
      <c r="S16" s="55"/>
      <c r="T16" s="55"/>
    </row>
    <row r="17" spans="1:20" x14ac:dyDescent="0.3">
      <c r="A17" s="32" t="s">
        <v>43</v>
      </c>
      <c r="C17" s="69">
        <f t="shared" ref="C17" si="11">SUM(C18:C20)</f>
        <v>8222329.8583850646</v>
      </c>
      <c r="D17" s="69">
        <f t="shared" ref="D17" si="12">SUM(D18:D20)</f>
        <v>8269381.7675984381</v>
      </c>
      <c r="E17" s="69">
        <f t="shared" ref="E17" si="13">SUM(E18:E20)</f>
        <v>8810569.5340028219</v>
      </c>
      <c r="F17" s="69">
        <f t="shared" ref="F17" si="14">SUM(F18:F20)</f>
        <v>9507638.7094271649</v>
      </c>
      <c r="G17" s="69">
        <f t="shared" ref="G17" si="15">SUM(G18:G20)</f>
        <v>9949669.3756111562</v>
      </c>
      <c r="H17" s="69">
        <f t="shared" ref="H17" si="16">SUM(H18:H20)</f>
        <v>9449374.3625024911</v>
      </c>
      <c r="I17" s="69">
        <f t="shared" ref="I17" si="17">SUM(I18:I20)</f>
        <v>8545844.7934949994</v>
      </c>
      <c r="J17" s="69">
        <f t="shared" ref="J17" si="18">SUM(J18:J20)</f>
        <v>8055436.405997837</v>
      </c>
      <c r="K17" s="69">
        <f t="shared" ref="K17" si="19">SUM(K18:K20)</f>
        <v>9185826.3852292821</v>
      </c>
      <c r="L17" s="69">
        <f>SUM(L18:L20)</f>
        <v>10372311.772068273</v>
      </c>
      <c r="M17" s="55">
        <v>12183662</v>
      </c>
      <c r="N17" s="55">
        <v>15248256</v>
      </c>
      <c r="P17" s="32"/>
      <c r="S17" s="55"/>
      <c r="T17" s="55"/>
    </row>
    <row r="18" spans="1:20" x14ac:dyDescent="0.3">
      <c r="A18" s="32" t="s">
        <v>44</v>
      </c>
      <c r="B18" s="32" t="s">
        <v>31</v>
      </c>
      <c r="C18" s="91">
        <f>D18/(('Default &amp; Adjusted Growth Rates'!N61/1000)+1)^10</f>
        <v>6026033.012571834</v>
      </c>
      <c r="D18" s="91">
        <f>E18/(('Default &amp; Adjusted Growth Rates'!O61/1000)+1)^10</f>
        <v>6026033.012571834</v>
      </c>
      <c r="E18" s="91">
        <f>F18/(('Default &amp; Adjusted Growth Rates'!P61/1000)+1)^10</f>
        <v>6461393.8218214</v>
      </c>
      <c r="F18" s="91">
        <f>G18/(('Default &amp; Adjusted Growth Rates'!Q61/1000)+1)^10</f>
        <v>7067045.2884430308</v>
      </c>
      <c r="G18" s="91">
        <f>H18/(('Default &amp; Adjusted Growth Rates'!R61/1000)+1)^10</f>
        <v>7428454.9176322445</v>
      </c>
      <c r="H18" s="91">
        <f>I18/(('Default &amp; Adjusted Growth Rates'!S61/1000)+1)^10</f>
        <v>7065278.7258683098</v>
      </c>
      <c r="I18" s="91">
        <f>J18/(('Default &amp; Adjusted Growth Rates'!T61/1000)+1)^10</f>
        <v>6389711.4346163431</v>
      </c>
      <c r="J18" s="91">
        <f>K18/(('Default &amp; Adjusted Growth Rates'!U61/1000)+1)^10</f>
        <v>6016516.1863083402</v>
      </c>
      <c r="K18" s="91">
        <f>L18/(('Default &amp; Adjusted Growth Rates'!V61/1000)+1)^10</f>
        <v>6846041.7454580152</v>
      </c>
      <c r="L18" s="91">
        <f>M18/(('Default &amp; Adjusted Growth Rates'!W61/1000)+1)^10</f>
        <v>7713378.9457474444</v>
      </c>
      <c r="M18" s="91">
        <f>M17*O18</f>
        <v>9040277.2039999999</v>
      </c>
      <c r="N18" s="91">
        <f>N17*P18</f>
        <v>11314205.952</v>
      </c>
      <c r="O18" s="107">
        <v>0.74199999999999999</v>
      </c>
      <c r="P18" s="107">
        <v>0.74199999999999999</v>
      </c>
    </row>
    <row r="19" spans="1:20" x14ac:dyDescent="0.3">
      <c r="A19" s="32" t="s">
        <v>45</v>
      </c>
      <c r="B19" s="32" t="s">
        <v>46</v>
      </c>
      <c r="C19" s="91">
        <f>D19/(('Default &amp; Adjusted Growth Rates'!N62/1000)+1)^10</f>
        <v>1357917.1844113944</v>
      </c>
      <c r="D19" s="91">
        <f>E19/(('Default &amp; Adjusted Growth Rates'!O62/1000)+1)^10</f>
        <v>1344398.9561753378</v>
      </c>
      <c r="E19" s="91">
        <f>F19/(('Default &amp; Adjusted Growth Rates'!P62/1000)+1)^10</f>
        <v>1385279.7852412232</v>
      </c>
      <c r="F19" s="91">
        <f>G19/(('Default &amp; Adjusted Growth Rates'!Q62/1000)+1)^10</f>
        <v>1427403.7290666355</v>
      </c>
      <c r="G19" s="91">
        <f>H19/(('Default &amp; Adjusted Growth Rates'!R62/1000)+1)^10</f>
        <v>1456210.1114343861</v>
      </c>
      <c r="H19" s="91">
        <f>I19/(('Default &amp; Adjusted Growth Rates'!S62/1000)+1)^10</f>
        <v>1371159.2136456019</v>
      </c>
      <c r="I19" s="91">
        <f>J19/(('Default &amp; Adjusted Growth Rates'!T62/1000)+1)^10</f>
        <v>1240051.8148042499</v>
      </c>
      <c r="J19" s="91">
        <f>K19/(('Default &amp; Adjusted Growth Rates'!U62/1000)+1)^10</f>
        <v>1167625.7827876024</v>
      </c>
      <c r="K19" s="91">
        <f>L19/(('Default &amp; Adjusted Growth Rates'!V62/1000)+1)^10</f>
        <v>1328611.8751293183</v>
      </c>
      <c r="L19" s="91">
        <f>M19/(('Default &amp; Adjusted Growth Rates'!W62/1000)+1)^10</f>
        <v>1496936.0757245715</v>
      </c>
      <c r="M19" s="91">
        <f>M17*O19</f>
        <v>1754447.328</v>
      </c>
      <c r="N19" s="91">
        <f>N17*P19</f>
        <v>2195748.8640000001</v>
      </c>
      <c r="O19" s="107">
        <v>0.14399999999999999</v>
      </c>
      <c r="P19" s="107">
        <v>0.14400000000000002</v>
      </c>
      <c r="S19" s="55"/>
      <c r="T19" s="55"/>
    </row>
    <row r="20" spans="1:20" x14ac:dyDescent="0.3">
      <c r="A20" s="32" t="s">
        <v>47</v>
      </c>
      <c r="B20" s="32" t="s">
        <v>48</v>
      </c>
      <c r="C20" s="91">
        <f>D20/(('Default &amp; Adjusted Growth Rates'!N63/1000)+1)^10</f>
        <v>838379.6614018362</v>
      </c>
      <c r="D20" s="91">
        <f>E20/(('Default &amp; Adjusted Growth Rates'!O63/1000)+1)^10</f>
        <v>898949.7988512665</v>
      </c>
      <c r="E20" s="91">
        <f>F20/(('Default &amp; Adjusted Growth Rates'!P63/1000)+1)^10</f>
        <v>963895.92694019829</v>
      </c>
      <c r="F20" s="91">
        <f>G20/(('Default &amp; Adjusted Growth Rates'!Q63/1000)+1)^10</f>
        <v>1013189.6919174989</v>
      </c>
      <c r="G20" s="91">
        <f>H20/(('Default &amp; Adjusted Growth Rates'!R63/1000)+1)^10</f>
        <v>1065004.3465445263</v>
      </c>
      <c r="H20" s="91">
        <f>I20/(('Default &amp; Adjusted Growth Rates'!S63/1000)+1)^10</f>
        <v>1012936.4229885787</v>
      </c>
      <c r="I20" s="91">
        <f>J20/(('Default &amp; Adjusted Growth Rates'!T63/1000)+1)^10</f>
        <v>916081.54407440673</v>
      </c>
      <c r="J20" s="91">
        <f>K20/(('Default &amp; Adjusted Growth Rates'!U63/1000)+1)^10</f>
        <v>871294.43690189486</v>
      </c>
      <c r="K20" s="91">
        <f>L20/(('Default &amp; Adjusted Growth Rates'!V63/1000)+1)^10</f>
        <v>1011172.7646419473</v>
      </c>
      <c r="L20" s="91">
        <f>M20/(('Default &amp; Adjusted Growth Rates'!W63/1000)+1)^10</f>
        <v>1161996.7505962572</v>
      </c>
      <c r="M20" s="91">
        <f>M17*O20</f>
        <v>1388937.4680000001</v>
      </c>
      <c r="N20" s="91">
        <f>N17*P20</f>
        <v>1738301.1840000001</v>
      </c>
      <c r="O20" s="107">
        <v>0.114</v>
      </c>
      <c r="P20" s="107">
        <v>0.114</v>
      </c>
      <c r="S20" s="55"/>
      <c r="T20" s="55"/>
    </row>
    <row r="21" spans="1:20" x14ac:dyDescent="0.3">
      <c r="A21" s="32" t="s">
        <v>48</v>
      </c>
      <c r="C21" s="69">
        <f t="shared" ref="C21" si="20">SUM(C22:C23)</f>
        <v>2663187.0347283743</v>
      </c>
      <c r="D21" s="69">
        <f t="shared" ref="D21" si="21">SUM(D22:D23)</f>
        <v>2853307.0844305228</v>
      </c>
      <c r="E21" s="69">
        <f t="shared" ref="E21" si="22">SUM(E22:E23)</f>
        <v>3059449.0154029569</v>
      </c>
      <c r="F21" s="69">
        <f t="shared" ref="F21" si="23">SUM(F22:F23)</f>
        <v>3217354.9609212899</v>
      </c>
      <c r="G21" s="69">
        <f t="shared" ref="G21" si="24">SUM(G22:G23)</f>
        <v>3382674.2516422221</v>
      </c>
      <c r="H21" s="69">
        <f t="shared" ref="H21" si="25">SUM(H22:H23)</f>
        <v>3218063.4523739857</v>
      </c>
      <c r="I21" s="69">
        <f t="shared" ref="I21" si="26">SUM(I22:I23)</f>
        <v>2969691.4227609211</v>
      </c>
      <c r="J21" s="69">
        <f t="shared" ref="J21" si="27">SUM(J22:J23)</f>
        <v>2853019.2953315824</v>
      </c>
      <c r="K21" s="69">
        <f t="shared" ref="K21" si="28">SUM(K22:K23)</f>
        <v>3311045.3668167824</v>
      </c>
      <c r="L21" s="69">
        <f>SUM(L22:L23)</f>
        <v>3804912.5647487678</v>
      </c>
      <c r="M21" s="55">
        <v>4548021</v>
      </c>
      <c r="N21" s="55">
        <v>5454938</v>
      </c>
      <c r="P21" s="32"/>
      <c r="S21" s="55"/>
      <c r="T21" s="55"/>
    </row>
    <row r="22" spans="1:20" x14ac:dyDescent="0.3">
      <c r="A22" s="32" t="s">
        <v>49</v>
      </c>
      <c r="B22" s="32" t="s">
        <v>31</v>
      </c>
      <c r="C22" s="91">
        <f>D22/(('Default &amp; Adjusted Growth Rates'!N65/1000)+1)^10</f>
        <v>31646.31834707475</v>
      </c>
      <c r="D22" s="91">
        <f>E22/(('Default &amp; Adjusted Growth Rates'!O65/1000)+1)^10</f>
        <v>31646.31834707475</v>
      </c>
      <c r="E22" s="91">
        <f>F22/(('Default &amp; Adjusted Growth Rates'!P65/1000)+1)^10</f>
        <v>33932.65941699726</v>
      </c>
      <c r="F22" s="91">
        <f>G22/(('Default &amp; Adjusted Growth Rates'!Q65/1000)+1)^10</f>
        <v>37113.298998641498</v>
      </c>
      <c r="G22" s="91">
        <f>H22/(('Default &amp; Adjusted Growth Rates'!R65/1000)+1)^10</f>
        <v>39794.61120723057</v>
      </c>
      <c r="H22" s="91">
        <f>I22/(('Default &amp; Adjusted Growth Rates'!S65/1000)+1)^10</f>
        <v>38616.761428487829</v>
      </c>
      <c r="I22" s="91">
        <f>J22/(('Default &amp; Adjusted Growth Rates'!T65/1000)+1)^10</f>
        <v>35636.297073131056</v>
      </c>
      <c r="J22" s="91">
        <f>K22/(('Default &amp; Adjusted Growth Rates'!U65/1000)+1)^10</f>
        <v>34236.231543978989</v>
      </c>
      <c r="K22" s="91">
        <f>L22/(('Default &amp; Adjusted Growth Rates'!V65/1000)+1)^10</f>
        <v>39732.544401801395</v>
      </c>
      <c r="L22" s="91">
        <f>M22/(('Default &amp; Adjusted Growth Rates'!W65/1000)+1)^10</f>
        <v>45658.950776985213</v>
      </c>
      <c r="M22" s="91">
        <f>M21*O22</f>
        <v>54576.252</v>
      </c>
      <c r="N22" s="91">
        <f>N21*P22</f>
        <v>65459.256000000001</v>
      </c>
      <c r="O22" s="107">
        <v>1.2E-2</v>
      </c>
      <c r="P22" s="107">
        <v>1.2E-2</v>
      </c>
      <c r="S22" s="55"/>
      <c r="T22" s="55"/>
    </row>
    <row r="23" spans="1:20" x14ac:dyDescent="0.3">
      <c r="A23" s="32" t="s">
        <v>50</v>
      </c>
      <c r="B23" s="32" t="s">
        <v>48</v>
      </c>
      <c r="C23" s="91">
        <f>D23/(('Default &amp; Adjusted Growth Rates'!N66/1000)+1)^10</f>
        <v>2631540.7163812998</v>
      </c>
      <c r="D23" s="91">
        <f>E23/(('Default &amp; Adjusted Growth Rates'!O66/1000)+1)^10</f>
        <v>2821660.7660834482</v>
      </c>
      <c r="E23" s="91">
        <f>F23/(('Default &amp; Adjusted Growth Rates'!P66/1000)+1)^10</f>
        <v>3025516.3559859595</v>
      </c>
      <c r="F23" s="91">
        <f>G23/(('Default &amp; Adjusted Growth Rates'!Q66/1000)+1)^10</f>
        <v>3180241.6619226485</v>
      </c>
      <c r="G23" s="91">
        <f>H23/(('Default &amp; Adjusted Growth Rates'!R66/1000)+1)^10</f>
        <v>3342879.6404349916</v>
      </c>
      <c r="H23" s="91">
        <f>I23/(('Default &amp; Adjusted Growth Rates'!S66/1000)+1)^10</f>
        <v>3179446.6909454977</v>
      </c>
      <c r="I23" s="91">
        <f>J23/(('Default &amp; Adjusted Growth Rates'!T66/1000)+1)^10</f>
        <v>2934055.1256877901</v>
      </c>
      <c r="J23" s="91">
        <f>K23/(('Default &amp; Adjusted Growth Rates'!U66/1000)+1)^10</f>
        <v>2818783.0637876033</v>
      </c>
      <c r="K23" s="91">
        <f>L23/(('Default &amp; Adjusted Growth Rates'!V66/1000)+1)^10</f>
        <v>3271312.8224149812</v>
      </c>
      <c r="L23" s="91">
        <f>M23/(('Default &amp; Adjusted Growth Rates'!W66/1000)+1)^10</f>
        <v>3759253.6139717824</v>
      </c>
      <c r="M23" s="91">
        <f>M21*O23</f>
        <v>4493444.7479999997</v>
      </c>
      <c r="N23" s="91">
        <f>N21*P23</f>
        <v>5389478.7439999999</v>
      </c>
      <c r="O23" s="107">
        <v>0.98799999999999988</v>
      </c>
      <c r="P23" s="107">
        <v>0.98799999999999999</v>
      </c>
      <c r="S23" s="55"/>
      <c r="T23" s="55"/>
    </row>
    <row r="24" spans="1:20" s="33" customFormat="1" x14ac:dyDescent="0.3">
      <c r="A24" s="33" t="s">
        <v>129</v>
      </c>
      <c r="B24" s="57"/>
      <c r="C24" s="64">
        <f>SUM(C4:C23)-C5-C8-C12-C17-C21</f>
        <v>17408950.849624887</v>
      </c>
      <c r="D24" s="64">
        <f t="shared" ref="D24:L24" si="29">SUM(D4:D23)-D5-D8-D12-D17-D21</f>
        <v>17826691.533272639</v>
      </c>
      <c r="E24" s="64">
        <f t="shared" si="29"/>
        <v>18819470.931735087</v>
      </c>
      <c r="F24" s="64">
        <f t="shared" si="29"/>
        <v>20015641.870006528</v>
      </c>
      <c r="G24" s="64">
        <f t="shared" si="29"/>
        <v>20978652.727539528</v>
      </c>
      <c r="H24" s="64">
        <f t="shared" si="29"/>
        <v>19924848.370430049</v>
      </c>
      <c r="I24" s="64">
        <f t="shared" si="29"/>
        <v>18264546.067461189</v>
      </c>
      <c r="J24" s="64">
        <f t="shared" si="29"/>
        <v>17353834.382766321</v>
      </c>
      <c r="K24" s="64">
        <f t="shared" si="29"/>
        <v>19851902.834296033</v>
      </c>
      <c r="L24" s="64">
        <f t="shared" si="29"/>
        <v>22509476.603156418</v>
      </c>
      <c r="M24" s="64">
        <f>SUM(M4:M23)-M5-M8-M12-M17-M21</f>
        <v>26551350</v>
      </c>
      <c r="N24" s="64">
        <f>SUM(N4:N23)-N5-N8-N12-N17-N21</f>
        <v>32388949</v>
      </c>
      <c r="P24" s="64"/>
      <c r="Q24" s="64"/>
      <c r="S24" s="55"/>
      <c r="T24" s="55"/>
    </row>
    <row r="25" spans="1:20" s="33" customFormat="1" x14ac:dyDescent="0.3">
      <c r="A25" s="14" t="s">
        <v>101</v>
      </c>
      <c r="B25" s="57"/>
      <c r="C25" s="64"/>
      <c r="D25" s="72">
        <f>((D24/C24)^(1/10))*100-100</f>
        <v>0.23740503930736168</v>
      </c>
      <c r="E25" s="72">
        <f t="shared" ref="E25:N25" si="30">((E24/D24)^(1/10))*100-100</f>
        <v>0.54342284705937516</v>
      </c>
      <c r="F25" s="72">
        <f t="shared" si="30"/>
        <v>0.61812294022196568</v>
      </c>
      <c r="G25" s="72">
        <f t="shared" si="30"/>
        <v>0.47101904902658021</v>
      </c>
      <c r="H25" s="72">
        <f t="shared" si="30"/>
        <v>-0.51405190060292227</v>
      </c>
      <c r="I25" s="72">
        <f t="shared" si="30"/>
        <v>-0.8662840209807996</v>
      </c>
      <c r="J25" s="72">
        <f t="shared" si="30"/>
        <v>-0.5101773867018693</v>
      </c>
      <c r="K25" s="72">
        <f t="shared" si="30"/>
        <v>1.3539477632214414</v>
      </c>
      <c r="L25" s="72">
        <f t="shared" si="30"/>
        <v>1.264290822962181</v>
      </c>
      <c r="M25" s="72">
        <f t="shared" si="30"/>
        <v>1.6651535875691366</v>
      </c>
      <c r="N25" s="72">
        <f t="shared" si="30"/>
        <v>2.00724651646658</v>
      </c>
      <c r="P25" s="64"/>
      <c r="Q25" s="64"/>
      <c r="S25" s="55"/>
      <c r="T25" s="55"/>
    </row>
    <row r="26" spans="1:20" x14ac:dyDescent="0.3">
      <c r="C26" s="69"/>
      <c r="D26" s="69"/>
      <c r="E26" s="69"/>
      <c r="F26" s="69"/>
      <c r="G26" s="69"/>
      <c r="H26" s="69"/>
      <c r="I26" s="69"/>
      <c r="J26" s="69"/>
      <c r="K26" s="69"/>
      <c r="L26" s="69"/>
      <c r="M26" s="69"/>
      <c r="N26" s="69"/>
      <c r="S26" s="55"/>
      <c r="T26" s="55"/>
    </row>
    <row r="27" spans="1:20" x14ac:dyDescent="0.3">
      <c r="A27" s="33"/>
      <c r="C27" s="69"/>
      <c r="D27" s="69"/>
      <c r="E27" s="69"/>
      <c r="F27" s="69"/>
      <c r="G27" s="69"/>
      <c r="H27" s="69"/>
      <c r="I27" s="69"/>
      <c r="J27" s="69"/>
      <c r="K27" s="69"/>
      <c r="L27" s="69"/>
      <c r="M27" s="69"/>
      <c r="N27" s="69"/>
      <c r="S27" s="55"/>
      <c r="T27" s="55"/>
    </row>
    <row r="28" spans="1:20" x14ac:dyDescent="0.3">
      <c r="A28" s="35"/>
      <c r="B28" s="35"/>
      <c r="C28" s="69"/>
      <c r="D28" s="69"/>
      <c r="E28" s="69"/>
      <c r="F28" s="69"/>
      <c r="G28" s="69"/>
      <c r="H28" s="69"/>
      <c r="I28" s="69"/>
      <c r="J28" s="69"/>
      <c r="K28" s="69"/>
      <c r="L28" s="69"/>
      <c r="M28" s="69"/>
      <c r="N28" s="69"/>
      <c r="S28" s="55"/>
      <c r="T28" s="55"/>
    </row>
    <row r="29" spans="1:20" x14ac:dyDescent="0.3">
      <c r="C29" s="69"/>
      <c r="D29" s="69"/>
      <c r="E29" s="69"/>
      <c r="F29" s="69"/>
      <c r="G29" s="69"/>
      <c r="H29" s="69"/>
      <c r="I29" s="69"/>
      <c r="J29" s="69"/>
      <c r="K29" s="69"/>
      <c r="L29" s="69"/>
      <c r="M29" s="69"/>
      <c r="N29" s="69"/>
      <c r="S29" s="55"/>
      <c r="T29" s="55"/>
    </row>
    <row r="30" spans="1:20" x14ac:dyDescent="0.3">
      <c r="C30" s="69"/>
      <c r="D30" s="69"/>
      <c r="E30" s="69"/>
      <c r="F30" s="69"/>
      <c r="G30" s="69"/>
      <c r="H30" s="69"/>
      <c r="I30" s="69"/>
      <c r="J30" s="69"/>
      <c r="K30" s="69"/>
      <c r="L30" s="69"/>
      <c r="M30" s="69"/>
      <c r="N30" s="69"/>
      <c r="S30" s="55"/>
      <c r="T30" s="55"/>
    </row>
    <row r="31" spans="1:20" x14ac:dyDescent="0.3">
      <c r="C31" s="69"/>
      <c r="D31" s="69"/>
      <c r="E31" s="69"/>
      <c r="F31" s="69"/>
      <c r="G31" s="69"/>
      <c r="H31" s="69"/>
      <c r="I31" s="69"/>
      <c r="J31" s="69"/>
      <c r="K31" s="69"/>
      <c r="L31" s="69"/>
      <c r="M31" s="69"/>
      <c r="N31" s="69"/>
      <c r="S31" s="55"/>
      <c r="T31" s="55"/>
    </row>
    <row r="32" spans="1:20" x14ac:dyDescent="0.3">
      <c r="C32" s="69"/>
      <c r="D32" s="69"/>
      <c r="E32" s="69"/>
      <c r="F32" s="69"/>
      <c r="G32" s="69"/>
      <c r="H32" s="69"/>
      <c r="I32" s="69"/>
      <c r="J32" s="69"/>
      <c r="K32" s="69"/>
      <c r="L32" s="69"/>
      <c r="M32" s="69"/>
      <c r="N32" s="69"/>
      <c r="S32" s="55"/>
      <c r="T32" s="55"/>
    </row>
    <row r="33" spans="3:20" x14ac:dyDescent="0.3">
      <c r="C33" s="69"/>
      <c r="D33" s="69"/>
      <c r="E33" s="69"/>
      <c r="F33" s="69"/>
      <c r="G33" s="69"/>
      <c r="H33" s="69"/>
      <c r="I33" s="69"/>
      <c r="J33" s="69"/>
      <c r="K33" s="69"/>
      <c r="L33" s="69"/>
      <c r="M33" s="69"/>
      <c r="N33" s="69"/>
      <c r="S33" s="55"/>
      <c r="T33" s="55"/>
    </row>
    <row r="34" spans="3:20" x14ac:dyDescent="0.3">
      <c r="C34" s="69"/>
      <c r="D34" s="69"/>
      <c r="E34" s="69"/>
      <c r="F34" s="69"/>
      <c r="G34" s="69"/>
      <c r="H34" s="69"/>
      <c r="I34" s="69"/>
      <c r="J34" s="69"/>
      <c r="K34" s="69"/>
      <c r="L34" s="69"/>
      <c r="M34" s="69"/>
      <c r="N34" s="69"/>
      <c r="S34" s="55"/>
      <c r="T34" s="55"/>
    </row>
    <row r="35" spans="3:20" x14ac:dyDescent="0.3">
      <c r="C35" s="69"/>
      <c r="D35" s="69"/>
      <c r="E35" s="69"/>
      <c r="F35" s="69"/>
      <c r="G35" s="69"/>
      <c r="H35" s="69"/>
      <c r="I35" s="69"/>
      <c r="J35" s="69"/>
      <c r="K35" s="69"/>
      <c r="L35" s="69"/>
      <c r="M35" s="69"/>
      <c r="N35" s="69"/>
      <c r="S35" s="55"/>
      <c r="T35" s="55"/>
    </row>
    <row r="36" spans="3:20" x14ac:dyDescent="0.3">
      <c r="C36" s="69"/>
      <c r="D36" s="69"/>
      <c r="E36" s="69"/>
      <c r="F36" s="69"/>
      <c r="G36" s="69"/>
      <c r="H36" s="69"/>
      <c r="I36" s="69"/>
      <c r="J36" s="69"/>
      <c r="K36" s="69"/>
      <c r="L36" s="69"/>
      <c r="M36" s="69"/>
      <c r="N36" s="69"/>
      <c r="S36" s="55"/>
      <c r="T36" s="55"/>
    </row>
    <row r="37" spans="3:20" x14ac:dyDescent="0.3">
      <c r="C37" s="69"/>
      <c r="D37" s="69"/>
      <c r="E37" s="69"/>
      <c r="F37" s="69"/>
      <c r="G37" s="69"/>
      <c r="H37" s="69"/>
      <c r="I37" s="69"/>
      <c r="J37" s="69"/>
      <c r="K37" s="69"/>
      <c r="L37" s="69"/>
      <c r="M37" s="69"/>
      <c r="N37" s="69"/>
      <c r="S37" s="55"/>
      <c r="T37" s="55"/>
    </row>
    <row r="38" spans="3:20" x14ac:dyDescent="0.3">
      <c r="C38" s="69"/>
      <c r="D38" s="69"/>
      <c r="E38" s="69"/>
      <c r="F38" s="69"/>
      <c r="G38" s="69"/>
      <c r="H38" s="69"/>
      <c r="I38" s="69"/>
      <c r="J38" s="69"/>
      <c r="K38" s="69"/>
      <c r="L38" s="69"/>
      <c r="M38" s="69"/>
      <c r="N38" s="69"/>
      <c r="S38" s="55"/>
      <c r="T38" s="55"/>
    </row>
    <row r="39" spans="3:20" x14ac:dyDescent="0.3">
      <c r="C39" s="69"/>
      <c r="D39" s="69"/>
      <c r="E39" s="69"/>
      <c r="F39" s="69"/>
      <c r="G39" s="69"/>
      <c r="H39" s="69"/>
      <c r="I39" s="69"/>
      <c r="J39" s="69"/>
      <c r="K39" s="69"/>
      <c r="L39" s="69"/>
      <c r="M39" s="69"/>
      <c r="N39" s="69"/>
      <c r="S39" s="55"/>
      <c r="T39" s="55"/>
    </row>
    <row r="40" spans="3:20" x14ac:dyDescent="0.3">
      <c r="C40" s="69"/>
      <c r="D40" s="69"/>
      <c r="E40" s="69"/>
      <c r="F40" s="69"/>
      <c r="G40" s="69"/>
      <c r="H40" s="69"/>
      <c r="I40" s="69"/>
      <c r="J40" s="69"/>
      <c r="K40" s="69"/>
      <c r="L40" s="69"/>
      <c r="M40" s="69"/>
      <c r="N40" s="69"/>
      <c r="S40" s="55"/>
      <c r="T40" s="55"/>
    </row>
    <row r="41" spans="3:20" x14ac:dyDescent="0.3">
      <c r="C41" s="69"/>
      <c r="D41" s="69"/>
      <c r="E41" s="69"/>
      <c r="F41" s="69"/>
      <c r="G41" s="69"/>
      <c r="H41" s="69"/>
      <c r="I41" s="69"/>
      <c r="J41" s="69"/>
      <c r="K41" s="69"/>
      <c r="L41" s="69"/>
      <c r="M41" s="69"/>
      <c r="N41" s="69"/>
      <c r="S41" s="55"/>
      <c r="T41" s="55"/>
    </row>
    <row r="42" spans="3:20" x14ac:dyDescent="0.3">
      <c r="C42" s="69"/>
      <c r="D42" s="69"/>
      <c r="E42" s="69"/>
      <c r="F42" s="69"/>
      <c r="G42" s="69"/>
      <c r="H42" s="69"/>
      <c r="I42" s="69"/>
      <c r="J42" s="69"/>
      <c r="K42" s="69"/>
      <c r="L42" s="69"/>
      <c r="M42" s="69"/>
      <c r="N42" s="69"/>
      <c r="S42" s="55"/>
      <c r="T42" s="55"/>
    </row>
    <row r="43" spans="3:20" x14ac:dyDescent="0.3">
      <c r="C43" s="69"/>
      <c r="D43" s="69"/>
      <c r="E43" s="69"/>
      <c r="F43" s="69"/>
      <c r="G43" s="69"/>
      <c r="H43" s="69"/>
      <c r="I43" s="69"/>
      <c r="J43" s="69"/>
      <c r="K43" s="69"/>
      <c r="L43" s="69"/>
      <c r="M43" s="69"/>
      <c r="N43" s="69"/>
      <c r="S43" s="55"/>
      <c r="T43" s="55"/>
    </row>
    <row r="44" spans="3:20" x14ac:dyDescent="0.3">
      <c r="C44" s="69"/>
      <c r="D44" s="69"/>
      <c r="E44" s="69"/>
      <c r="F44" s="69"/>
      <c r="G44" s="69"/>
      <c r="H44" s="69"/>
      <c r="I44" s="69"/>
      <c r="J44" s="69"/>
      <c r="K44" s="69"/>
      <c r="L44" s="69"/>
      <c r="M44" s="69"/>
      <c r="N44" s="69"/>
      <c r="S44" s="55"/>
      <c r="T44" s="55"/>
    </row>
    <row r="45" spans="3:20" x14ac:dyDescent="0.3">
      <c r="C45" s="69"/>
      <c r="D45" s="69"/>
      <c r="E45" s="69"/>
      <c r="F45" s="69"/>
      <c r="G45" s="69"/>
      <c r="H45" s="69"/>
      <c r="I45" s="69"/>
      <c r="J45" s="69"/>
      <c r="K45" s="69"/>
      <c r="L45" s="69"/>
      <c r="M45" s="69"/>
      <c r="N45" s="69"/>
      <c r="S45" s="55"/>
      <c r="T45" s="55"/>
    </row>
    <row r="46" spans="3:20" x14ac:dyDescent="0.3">
      <c r="C46" s="69"/>
      <c r="D46" s="69"/>
      <c r="E46" s="69"/>
      <c r="F46" s="69"/>
      <c r="G46" s="69"/>
      <c r="H46" s="69"/>
      <c r="I46" s="69"/>
      <c r="J46" s="69"/>
      <c r="K46" s="69"/>
      <c r="L46" s="69"/>
      <c r="M46" s="69"/>
      <c r="N46" s="69"/>
      <c r="S46" s="55"/>
      <c r="T46" s="55"/>
    </row>
    <row r="47" spans="3:20" x14ac:dyDescent="0.3">
      <c r="C47" s="69"/>
      <c r="D47" s="69"/>
      <c r="E47" s="69"/>
      <c r="F47" s="69"/>
      <c r="G47" s="69"/>
      <c r="H47" s="69"/>
      <c r="I47" s="69"/>
      <c r="J47" s="69"/>
      <c r="K47" s="69"/>
      <c r="L47" s="69"/>
      <c r="M47" s="69"/>
      <c r="N47" s="69"/>
      <c r="S47" s="55"/>
      <c r="T47" s="55"/>
    </row>
    <row r="48" spans="3:20" x14ac:dyDescent="0.3">
      <c r="C48" s="69"/>
      <c r="D48" s="69"/>
      <c r="E48" s="69"/>
      <c r="F48" s="69"/>
      <c r="G48" s="69"/>
      <c r="H48" s="69"/>
      <c r="I48" s="69"/>
      <c r="J48" s="69"/>
      <c r="K48" s="69"/>
      <c r="L48" s="69"/>
      <c r="M48" s="69"/>
      <c r="N48" s="69"/>
      <c r="S48" s="55"/>
      <c r="T48" s="55"/>
    </row>
    <row r="49" spans="2:20" s="33" customFormat="1" x14ac:dyDescent="0.3">
      <c r="B49" s="57"/>
      <c r="C49" s="64"/>
      <c r="D49" s="64"/>
      <c r="E49" s="64"/>
      <c r="F49" s="64"/>
      <c r="G49" s="64"/>
      <c r="H49" s="64"/>
      <c r="I49" s="64"/>
      <c r="J49" s="64"/>
      <c r="K49" s="64"/>
      <c r="L49" s="64"/>
      <c r="M49" s="64"/>
      <c r="N49" s="64"/>
      <c r="P49" s="64"/>
      <c r="Q49" s="64"/>
      <c r="S49" s="60"/>
      <c r="T49" s="60"/>
    </row>
    <row r="50" spans="2:20" s="33" customFormat="1" x14ac:dyDescent="0.3">
      <c r="B50" s="57"/>
      <c r="C50" s="64"/>
      <c r="D50" s="72"/>
      <c r="E50" s="72"/>
      <c r="F50" s="72"/>
      <c r="G50" s="72"/>
      <c r="H50" s="72"/>
      <c r="I50" s="72"/>
      <c r="J50" s="72"/>
      <c r="K50" s="72"/>
      <c r="L50" s="72"/>
      <c r="M50" s="72"/>
      <c r="N50" s="72"/>
      <c r="P50" s="64"/>
      <c r="Q50" s="64"/>
      <c r="S50" s="60"/>
      <c r="T50" s="60"/>
    </row>
    <row r="51" spans="2:20" x14ac:dyDescent="0.3">
      <c r="C51" s="69"/>
      <c r="D51" s="69"/>
      <c r="E51" s="69"/>
      <c r="F51" s="69"/>
      <c r="G51" s="69"/>
      <c r="H51" s="69"/>
      <c r="I51" s="69"/>
      <c r="J51" s="69"/>
      <c r="K51" s="69"/>
      <c r="L51" s="69"/>
      <c r="M51" s="69"/>
      <c r="N51" s="69"/>
      <c r="S51" s="55"/>
      <c r="T51" s="55"/>
    </row>
    <row r="52" spans="2:20" x14ac:dyDescent="0.3">
      <c r="C52" s="69"/>
      <c r="D52" s="69"/>
      <c r="E52" s="69"/>
      <c r="F52" s="69"/>
      <c r="G52" s="69"/>
      <c r="H52" s="69"/>
      <c r="I52" s="69"/>
      <c r="J52" s="69"/>
      <c r="K52" s="69"/>
      <c r="L52" s="69"/>
      <c r="M52" s="69"/>
      <c r="N52" s="69"/>
      <c r="S52" s="55"/>
      <c r="T52" s="55"/>
    </row>
    <row r="53" spans="2:20" x14ac:dyDescent="0.3">
      <c r="C53" s="69"/>
      <c r="D53" s="69"/>
      <c r="E53" s="69"/>
      <c r="F53" s="69"/>
      <c r="G53" s="69"/>
      <c r="H53" s="69"/>
      <c r="I53" s="69"/>
      <c r="J53" s="69"/>
      <c r="K53" s="69"/>
      <c r="L53" s="69"/>
      <c r="M53" s="69"/>
      <c r="N53" s="69"/>
      <c r="S53" s="55"/>
      <c r="T53" s="55"/>
    </row>
    <row r="54" spans="2:20" x14ac:dyDescent="0.3">
      <c r="C54" s="69"/>
      <c r="D54" s="69"/>
      <c r="E54" s="69"/>
      <c r="F54" s="69"/>
      <c r="G54" s="69"/>
      <c r="H54" s="69"/>
      <c r="I54" s="69"/>
      <c r="J54" s="69"/>
      <c r="K54" s="69"/>
      <c r="L54" s="69"/>
      <c r="M54" s="69"/>
      <c r="N54" s="69"/>
      <c r="S54" s="55"/>
      <c r="T54" s="55"/>
    </row>
    <row r="55" spans="2:20" x14ac:dyDescent="0.3">
      <c r="C55" s="69"/>
      <c r="D55" s="69"/>
      <c r="E55" s="69"/>
      <c r="F55" s="69"/>
      <c r="G55" s="69"/>
      <c r="H55" s="69"/>
      <c r="I55" s="69"/>
      <c r="J55" s="69"/>
      <c r="K55" s="69"/>
      <c r="L55" s="69"/>
      <c r="M55" s="69"/>
      <c r="N55" s="69"/>
      <c r="S55" s="55"/>
      <c r="T55" s="55"/>
    </row>
    <row r="56" spans="2:20" x14ac:dyDescent="0.3">
      <c r="C56" s="69"/>
      <c r="D56" s="69"/>
      <c r="E56" s="69"/>
      <c r="F56" s="69"/>
      <c r="G56" s="69"/>
      <c r="H56" s="69"/>
      <c r="I56" s="69"/>
      <c r="J56" s="69"/>
      <c r="K56" s="69"/>
      <c r="L56" s="69"/>
      <c r="M56" s="69"/>
      <c r="N56" s="69"/>
      <c r="S56" s="55"/>
      <c r="T56" s="55"/>
    </row>
    <row r="57" spans="2:20" x14ac:dyDescent="0.3">
      <c r="C57" s="69"/>
      <c r="D57" s="69"/>
      <c r="E57" s="69"/>
      <c r="F57" s="69"/>
      <c r="G57" s="69"/>
      <c r="H57" s="69"/>
      <c r="I57" s="69"/>
      <c r="J57" s="69"/>
      <c r="K57" s="69"/>
      <c r="L57" s="69"/>
      <c r="M57" s="69"/>
      <c r="N57" s="69"/>
      <c r="S57" s="55"/>
      <c r="T57" s="55"/>
    </row>
    <row r="58" spans="2:20" x14ac:dyDescent="0.3">
      <c r="C58" s="69"/>
      <c r="D58" s="69"/>
      <c r="E58" s="69"/>
      <c r="F58" s="69"/>
      <c r="G58" s="69"/>
      <c r="H58" s="69"/>
      <c r="I58" s="69"/>
      <c r="J58" s="69"/>
      <c r="K58" s="69"/>
      <c r="L58" s="69"/>
      <c r="M58" s="69"/>
      <c r="N58" s="69"/>
      <c r="S58" s="55"/>
      <c r="T58" s="55"/>
    </row>
    <row r="59" spans="2:20" x14ac:dyDescent="0.3">
      <c r="C59" s="69"/>
      <c r="D59" s="69"/>
      <c r="E59" s="69"/>
      <c r="F59" s="69"/>
      <c r="G59" s="69"/>
      <c r="H59" s="69"/>
      <c r="I59" s="69"/>
      <c r="J59" s="69"/>
      <c r="K59" s="69"/>
      <c r="L59" s="69"/>
      <c r="M59" s="69"/>
      <c r="N59" s="69"/>
      <c r="S59" s="55"/>
      <c r="T59" s="55"/>
    </row>
    <row r="60" spans="2:20" x14ac:dyDescent="0.3">
      <c r="C60" s="69"/>
      <c r="D60" s="69"/>
      <c r="E60" s="69"/>
      <c r="F60" s="69"/>
      <c r="G60" s="69"/>
      <c r="H60" s="69"/>
      <c r="I60" s="69"/>
      <c r="J60" s="69"/>
      <c r="K60" s="69"/>
      <c r="L60" s="69"/>
      <c r="M60" s="69"/>
      <c r="N60" s="69"/>
      <c r="S60" s="55"/>
      <c r="T60" s="55"/>
    </row>
    <row r="61" spans="2:20" x14ac:dyDescent="0.3">
      <c r="C61" s="69"/>
      <c r="D61" s="69"/>
      <c r="E61" s="69"/>
      <c r="F61" s="69"/>
      <c r="G61" s="69"/>
      <c r="H61" s="69"/>
      <c r="I61" s="69"/>
      <c r="J61" s="69"/>
      <c r="K61" s="69"/>
      <c r="L61" s="69"/>
      <c r="M61" s="69"/>
      <c r="N61" s="69"/>
      <c r="S61" s="55"/>
      <c r="T61" s="55"/>
    </row>
    <row r="62" spans="2:20" x14ac:dyDescent="0.3">
      <c r="C62" s="69"/>
      <c r="D62" s="69"/>
      <c r="E62" s="69"/>
      <c r="F62" s="69"/>
      <c r="G62" s="69"/>
      <c r="H62" s="69"/>
      <c r="I62" s="69"/>
      <c r="J62" s="69"/>
      <c r="K62" s="69"/>
      <c r="L62" s="69"/>
      <c r="M62" s="69"/>
      <c r="N62" s="69"/>
      <c r="S62" s="55"/>
      <c r="T62" s="55"/>
    </row>
    <row r="63" spans="2:20" x14ac:dyDescent="0.3">
      <c r="C63" s="69"/>
      <c r="D63" s="69"/>
      <c r="E63" s="69"/>
      <c r="F63" s="69"/>
      <c r="G63" s="69"/>
      <c r="H63" s="69"/>
      <c r="I63" s="69"/>
      <c r="J63" s="69"/>
      <c r="K63" s="69"/>
      <c r="L63" s="69"/>
      <c r="M63" s="69"/>
      <c r="N63" s="69"/>
      <c r="S63" s="55"/>
      <c r="T63" s="55"/>
    </row>
    <row r="64" spans="2:20" x14ac:dyDescent="0.3">
      <c r="C64" s="69"/>
      <c r="D64" s="69"/>
      <c r="E64" s="69"/>
      <c r="F64" s="69"/>
      <c r="G64" s="69"/>
      <c r="H64" s="69"/>
      <c r="I64" s="69"/>
      <c r="J64" s="69"/>
      <c r="K64" s="69"/>
      <c r="L64" s="69"/>
      <c r="M64" s="69"/>
      <c r="N64" s="69"/>
      <c r="S64" s="55"/>
      <c r="T64" s="55"/>
    </row>
    <row r="65" spans="3:20" x14ac:dyDescent="0.3">
      <c r="C65" s="69"/>
      <c r="D65" s="69"/>
      <c r="E65" s="69"/>
      <c r="F65" s="69"/>
      <c r="G65" s="69"/>
      <c r="H65" s="69"/>
      <c r="I65" s="69"/>
      <c r="J65" s="69"/>
      <c r="K65" s="69"/>
      <c r="L65" s="69"/>
      <c r="M65" s="69"/>
      <c r="N65" s="69"/>
      <c r="S65" s="55"/>
      <c r="T65" s="55"/>
    </row>
    <row r="66" spans="3:20" x14ac:dyDescent="0.3">
      <c r="C66" s="69"/>
      <c r="D66" s="69"/>
      <c r="E66" s="69"/>
      <c r="F66" s="69"/>
      <c r="G66" s="69"/>
      <c r="H66" s="69"/>
      <c r="I66" s="69"/>
      <c r="J66" s="69"/>
      <c r="K66" s="69"/>
      <c r="L66" s="69"/>
      <c r="M66" s="69"/>
      <c r="N66" s="69"/>
      <c r="S66" s="55"/>
      <c r="T66" s="55"/>
    </row>
    <row r="67" spans="3:20" x14ac:dyDescent="0.3">
      <c r="C67" s="69"/>
      <c r="D67" s="69"/>
      <c r="E67" s="69"/>
      <c r="F67" s="69"/>
      <c r="G67" s="69"/>
      <c r="H67" s="69"/>
      <c r="I67" s="69"/>
      <c r="J67" s="69"/>
      <c r="K67" s="69"/>
      <c r="L67" s="69"/>
      <c r="M67" s="69"/>
      <c r="N67" s="69"/>
      <c r="S67" s="55"/>
      <c r="T67" s="55"/>
    </row>
    <row r="68" spans="3:20" x14ac:dyDescent="0.3">
      <c r="C68" s="69"/>
      <c r="D68" s="69"/>
      <c r="E68" s="69"/>
      <c r="F68" s="69"/>
      <c r="G68" s="69"/>
      <c r="H68" s="69"/>
      <c r="I68" s="69"/>
      <c r="J68" s="69"/>
      <c r="K68" s="69"/>
      <c r="L68" s="69"/>
      <c r="M68" s="69"/>
      <c r="N68" s="69"/>
      <c r="S68" s="55"/>
      <c r="T68" s="55"/>
    </row>
    <row r="69" spans="3:20" x14ac:dyDescent="0.3">
      <c r="C69" s="69"/>
      <c r="D69" s="69"/>
      <c r="E69" s="69"/>
      <c r="F69" s="69"/>
      <c r="G69" s="69"/>
      <c r="H69" s="69"/>
      <c r="I69" s="69"/>
      <c r="J69" s="69"/>
      <c r="K69" s="69"/>
      <c r="L69" s="69"/>
      <c r="M69" s="69"/>
      <c r="N69" s="69"/>
      <c r="S69" s="55"/>
      <c r="T69" s="55"/>
    </row>
    <row r="70" spans="3:20" x14ac:dyDescent="0.3">
      <c r="C70" s="69"/>
      <c r="D70" s="69"/>
      <c r="E70" s="69"/>
      <c r="F70" s="69"/>
      <c r="G70" s="69"/>
      <c r="H70" s="69"/>
      <c r="I70" s="69"/>
      <c r="J70" s="69"/>
      <c r="K70" s="69"/>
      <c r="L70" s="69"/>
      <c r="M70" s="69"/>
      <c r="N70" s="69"/>
      <c r="S70" s="55"/>
      <c r="T70" s="55"/>
    </row>
    <row r="71" spans="3:20" x14ac:dyDescent="0.3">
      <c r="C71" s="69"/>
      <c r="D71" s="69"/>
      <c r="E71" s="69"/>
      <c r="F71" s="69"/>
      <c r="G71" s="69"/>
      <c r="H71" s="69"/>
      <c r="I71" s="69"/>
      <c r="J71" s="69"/>
      <c r="K71" s="69"/>
      <c r="L71" s="69"/>
      <c r="M71" s="69"/>
      <c r="N71" s="69"/>
      <c r="S71" s="55"/>
      <c r="T71" s="55"/>
    </row>
    <row r="72" spans="3:20" x14ac:dyDescent="0.3">
      <c r="C72" s="69"/>
      <c r="D72" s="69"/>
      <c r="E72" s="69"/>
      <c r="F72" s="69"/>
      <c r="G72" s="69"/>
      <c r="H72" s="69"/>
      <c r="I72" s="69"/>
      <c r="J72" s="69"/>
      <c r="K72" s="69"/>
      <c r="L72" s="69"/>
      <c r="M72" s="69"/>
      <c r="N72" s="69"/>
      <c r="S72" s="55"/>
      <c r="T72" s="55"/>
    </row>
    <row r="73" spans="3:20" x14ac:dyDescent="0.3">
      <c r="C73" s="69"/>
      <c r="D73" s="69"/>
      <c r="E73" s="69"/>
      <c r="F73" s="69"/>
      <c r="G73" s="69"/>
      <c r="H73" s="69"/>
      <c r="I73" s="69"/>
      <c r="J73" s="69"/>
      <c r="K73" s="69"/>
      <c r="L73" s="69"/>
      <c r="M73" s="69"/>
      <c r="N73" s="69"/>
      <c r="S73" s="55"/>
      <c r="T73" s="55"/>
    </row>
    <row r="74" spans="3:20" x14ac:dyDescent="0.3">
      <c r="S74" s="54"/>
      <c r="T74" s="54"/>
    </row>
    <row r="85" spans="12:12" x14ac:dyDescent="0.3">
      <c r="L85" s="3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Charts</vt:lpstr>
      </vt:variant>
      <vt:variant>
        <vt:i4>2</vt:i4>
      </vt:variant>
    </vt:vector>
  </HeadingPairs>
  <TitlesOfParts>
    <vt:vector size="13" baseType="lpstr">
      <vt:lpstr>NOTES</vt:lpstr>
      <vt:lpstr>COUNTRY SERIES 1850-2020</vt:lpstr>
      <vt:lpstr>Default &amp; Adjusted Growth Rates</vt:lpstr>
      <vt:lpstr>TOTAL AFRICA</vt:lpstr>
      <vt:lpstr>NORTH AFRICA</vt:lpstr>
      <vt:lpstr>SOUTHERN AFRICA</vt:lpstr>
      <vt:lpstr>WEST AFRICA</vt:lpstr>
      <vt:lpstr>EAST AFRICA</vt:lpstr>
      <vt:lpstr>CENTRAL AFRICA</vt:lpstr>
      <vt:lpstr>NORTHEAST AFRICA</vt:lpstr>
      <vt:lpstr>Table 10</vt:lpstr>
      <vt:lpstr>Graph North Afr. &amp; South Afr.</vt:lpstr>
      <vt:lpstr>Graph West, East &amp; Central Afr.</vt:lpstr>
    </vt:vector>
  </TitlesOfParts>
  <Company>Wageningen 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Frankema, Ewout</dc:creator>
  <cp:lastModifiedBy>Frankema, Ewout</cp:lastModifiedBy>
  <dcterms:created xsi:type="dcterms:W3CDTF">2013-04-21T18:21:20Z</dcterms:created>
  <dcterms:modified xsi:type="dcterms:W3CDTF">2025-07-24T12:36:48Z</dcterms:modified>
</cp:coreProperties>
</file>