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_WORK\__PAPERS &amp; CHAPTERS\2014_Frankema &amp; Jerven_Writing History Backwards.EHR\FINAL VERSION + DATA\African Population Database reposit AEHN\"/>
    </mc:Choice>
  </mc:AlternateContent>
  <xr:revisionPtr revIDLastSave="0" documentId="13_ncr:1_{E0ED18DA-2E19-4842-87B8-30B2BBB7EC7C}" xr6:coauthVersionLast="46" xr6:coauthVersionMax="46" xr10:uidLastSave="{00000000-0000-0000-0000-000000000000}"/>
  <bookViews>
    <workbookView xWindow="-108" yWindow="-108" windowWidth="23256" windowHeight="12576" activeTab="3" xr2:uid="{00000000-000D-0000-FFFF-FFFF00000000}"/>
  </bookViews>
  <sheets>
    <sheet name="NOTES" sheetId="12" r:id="rId1"/>
    <sheet name="COUNTRY SERIES 1850-2020" sheetId="15" r:id="rId2"/>
    <sheet name="Default &amp; Adjusted Growth Rates" sheetId="13" r:id="rId3"/>
    <sheet name="TOTAL AFRICA" sheetId="11" r:id="rId4"/>
    <sheet name="NORTH AFRICA" sheetId="1" r:id="rId5"/>
    <sheet name="SOUTHERN AFRICA" sheetId="2" r:id="rId6"/>
    <sheet name="WEST AFRICA" sheetId="3" r:id="rId7"/>
    <sheet name="EAST AFRICA" sheetId="5" r:id="rId8"/>
    <sheet name="CENTRAL AFRICA" sheetId="4" r:id="rId9"/>
    <sheet name="NORTHEAST AFRICA" sheetId="6" r:id="rId10"/>
    <sheet name="Graph North Afr. &amp; South Afr." sheetId="8" r:id="rId11"/>
    <sheet name="Graph West, East &amp; Central Afr." sheetId="9" r:id="rId12"/>
    <sheet name="Table 10"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4" l="1"/>
  <c r="E24" i="4"/>
  <c r="F24" i="4"/>
  <c r="G24" i="4"/>
  <c r="H24" i="4"/>
  <c r="I24" i="4"/>
  <c r="J24" i="4"/>
  <c r="K24" i="4"/>
  <c r="L24" i="4"/>
  <c r="M24" i="4"/>
  <c r="N24" i="4"/>
  <c r="C24" i="4"/>
  <c r="D19" i="5"/>
  <c r="E19" i="5"/>
  <c r="F19" i="5"/>
  <c r="G19" i="5"/>
  <c r="H19" i="5"/>
  <c r="I19" i="5"/>
  <c r="J19" i="5"/>
  <c r="K19" i="5"/>
  <c r="L19" i="5"/>
  <c r="M19" i="5"/>
  <c r="N19" i="5"/>
  <c r="C19" i="5"/>
  <c r="D27" i="3"/>
  <c r="E27" i="3"/>
  <c r="F27" i="3"/>
  <c r="G27" i="3"/>
  <c r="H27" i="3"/>
  <c r="I27" i="3"/>
  <c r="J27" i="3"/>
  <c r="K27" i="3"/>
  <c r="L27" i="3"/>
  <c r="M27" i="3"/>
  <c r="N27" i="3"/>
  <c r="C27" i="3"/>
  <c r="D10" i="2"/>
  <c r="E10" i="2"/>
  <c r="F10" i="2"/>
  <c r="G10" i="2"/>
  <c r="H10" i="2"/>
  <c r="I10" i="2"/>
  <c r="J10" i="2"/>
  <c r="K10" i="2"/>
  <c r="L10" i="2"/>
  <c r="M10" i="2"/>
  <c r="N10" i="2"/>
  <c r="C10" i="2"/>
  <c r="D10" i="1"/>
  <c r="E10" i="1"/>
  <c r="F10" i="1"/>
  <c r="G10" i="1"/>
  <c r="H10" i="1"/>
  <c r="I10" i="1"/>
  <c r="J10" i="1"/>
  <c r="K10" i="1"/>
  <c r="L10" i="1"/>
  <c r="M10" i="1"/>
  <c r="N10" i="1"/>
  <c r="C10" i="1"/>
  <c r="L4" i="6"/>
  <c r="K4" i="6"/>
  <c r="J4" i="6"/>
  <c r="I4" i="6"/>
  <c r="H4" i="6"/>
  <c r="G4" i="6"/>
  <c r="F4" i="6"/>
  <c r="E4" i="6"/>
  <c r="D4" i="6"/>
  <c r="C4" i="6"/>
  <c r="C10" i="6"/>
  <c r="D10" i="6"/>
  <c r="E10" i="6"/>
  <c r="F10" i="6"/>
  <c r="G10" i="6"/>
  <c r="H10" i="6"/>
  <c r="I10" i="6"/>
  <c r="J10" i="6"/>
  <c r="K10" i="6"/>
  <c r="L10" i="6"/>
  <c r="M10" i="6"/>
  <c r="N10" i="6"/>
  <c r="C61" i="15"/>
  <c r="D61" i="15"/>
  <c r="E61" i="15"/>
  <c r="F61" i="15"/>
  <c r="G61" i="15"/>
  <c r="H61" i="15"/>
  <c r="I61" i="15"/>
  <c r="J61" i="15"/>
  <c r="K61" i="15"/>
  <c r="L61" i="15"/>
  <c r="M61" i="15"/>
  <c r="N61" i="15"/>
  <c r="O61" i="15"/>
  <c r="P61" i="15"/>
  <c r="Q61" i="15"/>
  <c r="R61" i="15"/>
  <c r="S61" i="15"/>
  <c r="T61" i="15"/>
  <c r="U61" i="15"/>
  <c r="V61" i="15"/>
  <c r="W61" i="15"/>
  <c r="X61" i="15"/>
  <c r="Y61" i="15"/>
  <c r="Z61" i="15"/>
  <c r="AA61" i="15"/>
  <c r="AB61" i="15"/>
  <c r="AC61" i="15"/>
  <c r="AD61" i="15"/>
  <c r="AE61" i="15"/>
  <c r="AF61" i="15"/>
  <c r="AG61" i="15"/>
  <c r="AH61" i="15"/>
  <c r="AI61" i="15"/>
  <c r="AJ61" i="15"/>
  <c r="AK61" i="15"/>
  <c r="AL61" i="15"/>
  <c r="AM61" i="15"/>
  <c r="AN61" i="15"/>
  <c r="AO61" i="15"/>
  <c r="AP61" i="15"/>
  <c r="AQ61" i="15"/>
  <c r="AR61" i="15"/>
  <c r="AS61" i="15"/>
  <c r="AT61" i="15"/>
  <c r="AU61" i="15"/>
  <c r="AV61" i="15"/>
  <c r="AW61" i="15"/>
  <c r="AX61" i="15"/>
  <c r="AY61" i="15"/>
  <c r="AZ61" i="15"/>
  <c r="BA61" i="15"/>
  <c r="BB61" i="15"/>
  <c r="BC61" i="15"/>
  <c r="BD61" i="15"/>
  <c r="BE61" i="15"/>
  <c r="BF61" i="15"/>
  <c r="BG61" i="15"/>
  <c r="BH61" i="15"/>
  <c r="BI61" i="15"/>
  <c r="BJ61" i="15"/>
  <c r="BK61" i="15"/>
  <c r="BL61" i="15"/>
  <c r="BM61" i="15"/>
  <c r="BN61" i="15"/>
  <c r="BO61" i="15"/>
  <c r="BP61" i="15"/>
  <c r="BQ61" i="15"/>
  <c r="BR61" i="15"/>
  <c r="BS61" i="15"/>
  <c r="BT61" i="15"/>
  <c r="BU61" i="15"/>
  <c r="BV61" i="15"/>
  <c r="BW61" i="15"/>
  <c r="BX61" i="15"/>
  <c r="BY61" i="15"/>
  <c r="BZ61" i="15"/>
  <c r="CA61" i="15"/>
  <c r="CB61" i="15"/>
  <c r="CC61" i="15"/>
  <c r="CD61" i="15"/>
  <c r="CE61" i="15"/>
  <c r="CF61" i="15"/>
  <c r="CG61" i="15"/>
  <c r="CH61" i="15"/>
  <c r="CI61" i="15"/>
  <c r="CJ61" i="15"/>
  <c r="CK61" i="15"/>
  <c r="CL61" i="15"/>
  <c r="CM61" i="15"/>
  <c r="CN61" i="15"/>
  <c r="CO61" i="15"/>
  <c r="CP61" i="15"/>
  <c r="CQ61" i="15"/>
  <c r="CR61" i="15"/>
  <c r="CS61" i="15"/>
  <c r="CT61" i="15"/>
  <c r="CU61" i="15"/>
  <c r="CV61" i="15"/>
  <c r="CW61" i="15"/>
  <c r="CX61" i="15"/>
  <c r="CY61" i="15"/>
  <c r="CZ61" i="15"/>
  <c r="DA61" i="15"/>
  <c r="DB61" i="15"/>
  <c r="DC61" i="15"/>
  <c r="DD61" i="15"/>
  <c r="DE61" i="15"/>
  <c r="DF61" i="15"/>
  <c r="DG61" i="15"/>
  <c r="DH61" i="15"/>
  <c r="DI61" i="15"/>
  <c r="DJ61" i="15"/>
  <c r="DK61" i="15"/>
  <c r="DL61" i="15"/>
  <c r="DM61" i="15"/>
  <c r="DN61" i="15"/>
  <c r="DO61" i="15"/>
  <c r="DP61" i="15"/>
  <c r="DQ61" i="15"/>
  <c r="DR61" i="15"/>
  <c r="DS61" i="15"/>
  <c r="DT61" i="15"/>
  <c r="DU61" i="15"/>
  <c r="DV61" i="15"/>
  <c r="DW61" i="15"/>
  <c r="DX61" i="15"/>
  <c r="DY61" i="15"/>
  <c r="DZ61" i="15"/>
  <c r="EA61" i="15"/>
  <c r="EB61" i="15"/>
  <c r="EC61" i="15"/>
  <c r="ED61" i="15"/>
  <c r="EE61" i="15"/>
  <c r="EF61" i="15"/>
  <c r="EG61" i="15"/>
  <c r="EH61" i="15"/>
  <c r="EI61" i="15"/>
  <c r="EJ61" i="15"/>
  <c r="EK61" i="15"/>
  <c r="EL61" i="15"/>
  <c r="EM61" i="15"/>
  <c r="EN61" i="15"/>
  <c r="EO61" i="15"/>
  <c r="EP61" i="15"/>
  <c r="EQ61" i="15"/>
  <c r="ER61" i="15"/>
  <c r="ES61" i="15"/>
  <c r="ET61" i="15"/>
  <c r="EU61" i="15"/>
  <c r="EV61" i="15"/>
  <c r="EW61" i="15"/>
  <c r="EX61" i="15"/>
  <c r="EY61" i="15"/>
  <c r="EZ61" i="15"/>
  <c r="FA61" i="15"/>
  <c r="FB61" i="15"/>
  <c r="FC61" i="15"/>
  <c r="FD61" i="15"/>
  <c r="FE61" i="15"/>
  <c r="FF61" i="15"/>
  <c r="FG61" i="15"/>
  <c r="FH61" i="15"/>
  <c r="FI61" i="15"/>
  <c r="FJ61" i="15"/>
  <c r="FK61" i="15"/>
  <c r="FL61" i="15"/>
  <c r="FM61" i="15"/>
  <c r="FN61" i="15"/>
  <c r="FO61" i="15"/>
  <c r="FP61" i="15"/>
  <c r="B61" i="15"/>
  <c r="C21" i="4"/>
  <c r="D21" i="4"/>
  <c r="E21" i="4"/>
  <c r="F21" i="4"/>
  <c r="G21" i="4"/>
  <c r="H21" i="4"/>
  <c r="I21" i="4"/>
  <c r="J21" i="4"/>
  <c r="K21" i="4"/>
  <c r="L21" i="4"/>
  <c r="L17" i="4"/>
  <c r="K17" i="4"/>
  <c r="J17" i="4"/>
  <c r="I17" i="4"/>
  <c r="H17" i="4"/>
  <c r="G17" i="4"/>
  <c r="F17" i="4"/>
  <c r="E17" i="4"/>
  <c r="D17" i="4"/>
  <c r="C17" i="4"/>
  <c r="C8" i="4"/>
  <c r="D8" i="4"/>
  <c r="E8" i="4"/>
  <c r="F8" i="4"/>
  <c r="G8" i="4"/>
  <c r="H8" i="4"/>
  <c r="I8" i="4"/>
  <c r="J8" i="4"/>
  <c r="K8" i="4"/>
  <c r="L8" i="4"/>
  <c r="L12" i="4"/>
  <c r="K12" i="4"/>
  <c r="J12" i="4"/>
  <c r="I12" i="4"/>
  <c r="H12" i="4"/>
  <c r="G12" i="4"/>
  <c r="F12" i="4"/>
  <c r="E12" i="4"/>
  <c r="D12" i="4"/>
  <c r="C12" i="4"/>
  <c r="C5" i="4"/>
  <c r="D5" i="4"/>
  <c r="E5" i="4"/>
  <c r="F5" i="4"/>
  <c r="G5" i="4"/>
  <c r="H5" i="4"/>
  <c r="I5" i="4"/>
  <c r="J5" i="4"/>
  <c r="K5" i="4"/>
  <c r="L5" i="4"/>
  <c r="L13" i="4"/>
  <c r="K13" i="4" s="1"/>
  <c r="J13" i="4" s="1"/>
  <c r="I13" i="4" s="1"/>
  <c r="H13" i="4" s="1"/>
  <c r="G13" i="4" s="1"/>
  <c r="F13" i="4" s="1"/>
  <c r="E13" i="4" s="1"/>
  <c r="D13" i="4" s="1"/>
  <c r="C13" i="4" s="1"/>
  <c r="C12" i="3"/>
  <c r="D12" i="3"/>
  <c r="E12" i="3"/>
  <c r="F12" i="3"/>
  <c r="G12" i="3"/>
  <c r="H12" i="3"/>
  <c r="I12" i="3"/>
  <c r="J12" i="3"/>
  <c r="K12" i="3"/>
  <c r="L12" i="3"/>
  <c r="C20" i="3"/>
  <c r="D20" i="3"/>
  <c r="E20" i="3"/>
  <c r="F20" i="3"/>
  <c r="G20" i="3"/>
  <c r="H20" i="3"/>
  <c r="I20" i="3"/>
  <c r="J20" i="3"/>
  <c r="K20" i="3"/>
  <c r="L20" i="3"/>
  <c r="L12" i="6"/>
  <c r="L11" i="6"/>
  <c r="K11" i="6" s="1"/>
  <c r="J11" i="6" s="1"/>
  <c r="I11" i="6" s="1"/>
  <c r="H11" i="6" s="1"/>
  <c r="G11" i="6" s="1"/>
  <c r="F11" i="6" s="1"/>
  <c r="E11" i="6" s="1"/>
  <c r="D11" i="6" s="1"/>
  <c r="C11" i="6" s="1"/>
  <c r="L9" i="6"/>
  <c r="K9" i="6" s="1"/>
  <c r="J9" i="6" s="1"/>
  <c r="I9" i="6" s="1"/>
  <c r="H9" i="6" s="1"/>
  <c r="G9" i="6" s="1"/>
  <c r="F9" i="6" s="1"/>
  <c r="E9" i="6" s="1"/>
  <c r="D9" i="6" s="1"/>
  <c r="C9" i="6" s="1"/>
  <c r="L8" i="6"/>
  <c r="K8" i="6" s="1"/>
  <c r="J8" i="6" s="1"/>
  <c r="I8" i="6" s="1"/>
  <c r="H8" i="6" s="1"/>
  <c r="G8" i="6" s="1"/>
  <c r="F8" i="6" s="1"/>
  <c r="E8" i="6" s="1"/>
  <c r="D8" i="6" s="1"/>
  <c r="C8" i="6" s="1"/>
  <c r="N20" i="5" l="1"/>
  <c r="K12" i="6"/>
  <c r="J12" i="6" l="1"/>
  <c r="N5" i="12"/>
  <c r="M5" i="12"/>
  <c r="L5" i="12"/>
  <c r="K5" i="12"/>
  <c r="J5" i="12"/>
  <c r="I5" i="12"/>
  <c r="H5" i="12"/>
  <c r="G5" i="12"/>
  <c r="F5" i="12"/>
  <c r="E5" i="12"/>
  <c r="D5" i="12"/>
  <c r="O4" i="12"/>
  <c r="O3" i="12"/>
  <c r="J18" i="1"/>
  <c r="K18" i="1"/>
  <c r="I12" i="6" l="1"/>
  <c r="O5" i="12"/>
  <c r="D16" i="1"/>
  <c r="K18" i="2"/>
  <c r="J18" i="2"/>
  <c r="H12" i="6" l="1"/>
  <c r="G20" i="2"/>
  <c r="H20" i="2"/>
  <c r="I20" i="2"/>
  <c r="J20" i="2"/>
  <c r="K20" i="2"/>
  <c r="F20" i="2"/>
  <c r="E20" i="2" s="1"/>
  <c r="D20" i="2" s="1"/>
  <c r="C20" i="2" s="1"/>
  <c r="G12" i="6" l="1"/>
  <c r="I18" i="2"/>
  <c r="H18" i="2"/>
  <c r="G18" i="2"/>
  <c r="F18" i="2"/>
  <c r="H6" i="2"/>
  <c r="G6" i="2" s="1"/>
  <c r="F6" i="2" s="1"/>
  <c r="E6" i="2" s="1"/>
  <c r="D6" i="2" s="1"/>
  <c r="C6" i="2" s="1"/>
  <c r="I18" i="1"/>
  <c r="H18" i="1" s="1"/>
  <c r="F9" i="1"/>
  <c r="E9" i="1" s="1"/>
  <c r="D9" i="1" s="1"/>
  <c r="C9" i="1" s="1"/>
  <c r="L7" i="1"/>
  <c r="K7" i="1" s="1"/>
  <c r="J7" i="1" s="1"/>
  <c r="I7" i="1" s="1"/>
  <c r="H7" i="1" s="1"/>
  <c r="C28" i="1"/>
  <c r="F12" i="6" l="1"/>
  <c r="G18" i="1"/>
  <c r="F18" i="1" s="1"/>
  <c r="G6" i="1"/>
  <c r="F6" i="1" s="1"/>
  <c r="E6" i="1" s="1"/>
  <c r="D6" i="1" s="1"/>
  <c r="C6" i="1" s="1"/>
  <c r="E12" i="6" l="1"/>
  <c r="G7" i="1"/>
  <c r="F7" i="1" s="1"/>
  <c r="E7" i="1" s="1"/>
  <c r="D7" i="1" s="1"/>
  <c r="C7" i="1" s="1"/>
  <c r="L18" i="1"/>
  <c r="M18" i="1"/>
  <c r="N18" i="1"/>
  <c r="O18" i="1"/>
  <c r="P18" i="1"/>
  <c r="Q18" i="1"/>
  <c r="R18" i="1"/>
  <c r="S18" i="1"/>
  <c r="D12" i="6" l="1"/>
  <c r="E18" i="1"/>
  <c r="D18" i="1" s="1"/>
  <c r="K26" i="1"/>
  <c r="H26" i="1"/>
  <c r="I26" i="1"/>
  <c r="J26" i="1"/>
  <c r="G26" i="1"/>
  <c r="F26" i="1"/>
  <c r="E26" i="1"/>
  <c r="D26" i="1"/>
  <c r="S16" i="1"/>
  <c r="R16" i="1"/>
  <c r="Q16" i="1"/>
  <c r="M16" i="1"/>
  <c r="N16" i="1"/>
  <c r="O16" i="1"/>
  <c r="P16" i="1"/>
  <c r="J16" i="1"/>
  <c r="K16" i="1"/>
  <c r="L16" i="1"/>
  <c r="I16" i="1"/>
  <c r="H16" i="1"/>
  <c r="G16" i="1"/>
  <c r="F16" i="1"/>
  <c r="E16" i="1"/>
  <c r="C12" i="6" l="1"/>
  <c r="C18" i="1"/>
  <c r="C22" i="11" l="1"/>
  <c r="B7" i="14" s="1"/>
  <c r="N13" i="6" l="1"/>
  <c r="N10" i="11" s="1"/>
  <c r="M13" i="6"/>
  <c r="M10" i="11" s="1"/>
  <c r="L7" i="6"/>
  <c r="K7" i="6" s="1"/>
  <c r="J7" i="6" s="1"/>
  <c r="I7" i="6" s="1"/>
  <c r="H7" i="6" s="1"/>
  <c r="G7" i="6" s="1"/>
  <c r="F7" i="6" s="1"/>
  <c r="E7" i="6" s="1"/>
  <c r="D7" i="6" s="1"/>
  <c r="C7" i="6" s="1"/>
  <c r="L6" i="6"/>
  <c r="K6" i="6"/>
  <c r="J6" i="6" s="1"/>
  <c r="I6" i="6" s="1"/>
  <c r="H6" i="6" s="1"/>
  <c r="G6" i="6" s="1"/>
  <c r="F6" i="6" s="1"/>
  <c r="E6" i="6" s="1"/>
  <c r="D6" i="6" s="1"/>
  <c r="C6" i="6" s="1"/>
  <c r="L5" i="6"/>
  <c r="N25" i="4"/>
  <c r="L23" i="4"/>
  <c r="K23" i="4" s="1"/>
  <c r="J23" i="4" s="1"/>
  <c r="I23" i="4" s="1"/>
  <c r="H23" i="4" s="1"/>
  <c r="G23" i="4" s="1"/>
  <c r="F23" i="4" s="1"/>
  <c r="E23" i="4" s="1"/>
  <c r="D23" i="4" s="1"/>
  <c r="C23" i="4" s="1"/>
  <c r="L22" i="4"/>
  <c r="K22" i="4" s="1"/>
  <c r="J22" i="4" s="1"/>
  <c r="I22" i="4" s="1"/>
  <c r="H22" i="4" s="1"/>
  <c r="G22" i="4" s="1"/>
  <c r="F22" i="4" s="1"/>
  <c r="E22" i="4" s="1"/>
  <c r="D22" i="4" s="1"/>
  <c r="C22" i="4" s="1"/>
  <c r="L20" i="4"/>
  <c r="K20" i="4" s="1"/>
  <c r="J20" i="4" s="1"/>
  <c r="I20" i="4" s="1"/>
  <c r="H20" i="4" s="1"/>
  <c r="G20" i="4" s="1"/>
  <c r="F20" i="4" s="1"/>
  <c r="E20" i="4" s="1"/>
  <c r="D20" i="4" s="1"/>
  <c r="C20" i="4" s="1"/>
  <c r="L19" i="4"/>
  <c r="K19" i="4" s="1"/>
  <c r="J19" i="4" s="1"/>
  <c r="I19" i="4" s="1"/>
  <c r="H19" i="4" s="1"/>
  <c r="G19" i="4" s="1"/>
  <c r="F19" i="4" s="1"/>
  <c r="E19" i="4" s="1"/>
  <c r="D19" i="4" s="1"/>
  <c r="C19" i="4" s="1"/>
  <c r="L18" i="4"/>
  <c r="K18" i="4" s="1"/>
  <c r="J18" i="4" s="1"/>
  <c r="I18" i="4" s="1"/>
  <c r="H18" i="4" s="1"/>
  <c r="G18" i="4" s="1"/>
  <c r="F18" i="4" s="1"/>
  <c r="E18" i="4" s="1"/>
  <c r="D18" i="4" s="1"/>
  <c r="C18" i="4" s="1"/>
  <c r="L16" i="4"/>
  <c r="K16" i="4" s="1"/>
  <c r="J16" i="4" s="1"/>
  <c r="I16" i="4" s="1"/>
  <c r="H16" i="4" s="1"/>
  <c r="G16" i="4" s="1"/>
  <c r="F16" i="4" s="1"/>
  <c r="E16" i="4" s="1"/>
  <c r="D16" i="4" s="1"/>
  <c r="C16" i="4" s="1"/>
  <c r="L15" i="4"/>
  <c r="K15" i="4" s="1"/>
  <c r="J15" i="4" s="1"/>
  <c r="I15" i="4" s="1"/>
  <c r="H15" i="4" s="1"/>
  <c r="G15" i="4" s="1"/>
  <c r="F15" i="4" s="1"/>
  <c r="E15" i="4" s="1"/>
  <c r="D15" i="4" s="1"/>
  <c r="C15" i="4" s="1"/>
  <c r="L14" i="4"/>
  <c r="K14" i="4" s="1"/>
  <c r="J14" i="4" s="1"/>
  <c r="I14" i="4" s="1"/>
  <c r="H14" i="4" s="1"/>
  <c r="G14" i="4" s="1"/>
  <c r="F14" i="4" s="1"/>
  <c r="E14" i="4" s="1"/>
  <c r="D14" i="4" s="1"/>
  <c r="C14" i="4" s="1"/>
  <c r="L11" i="4"/>
  <c r="K11" i="4" s="1"/>
  <c r="J11" i="4" s="1"/>
  <c r="I11" i="4" s="1"/>
  <c r="H11" i="4" s="1"/>
  <c r="G11" i="4" s="1"/>
  <c r="F11" i="4" s="1"/>
  <c r="E11" i="4" s="1"/>
  <c r="D11" i="4" s="1"/>
  <c r="C11" i="4" s="1"/>
  <c r="L10" i="4"/>
  <c r="K10" i="4" s="1"/>
  <c r="J10" i="4" s="1"/>
  <c r="I10" i="4" s="1"/>
  <c r="H10" i="4" s="1"/>
  <c r="G10" i="4" s="1"/>
  <c r="F10" i="4" s="1"/>
  <c r="E10" i="4" s="1"/>
  <c r="D10" i="4" s="1"/>
  <c r="C10" i="4" s="1"/>
  <c r="L9" i="4"/>
  <c r="K9" i="4" s="1"/>
  <c r="J9" i="4" s="1"/>
  <c r="I9" i="4" s="1"/>
  <c r="H9" i="4" s="1"/>
  <c r="G9" i="4" s="1"/>
  <c r="F9" i="4" s="1"/>
  <c r="E9" i="4" s="1"/>
  <c r="D9" i="4" s="1"/>
  <c r="C9" i="4" s="1"/>
  <c r="L7" i="4"/>
  <c r="K7" i="4" s="1"/>
  <c r="J7" i="4" s="1"/>
  <c r="I7" i="4" s="1"/>
  <c r="H7" i="4" s="1"/>
  <c r="G7" i="4" s="1"/>
  <c r="F7" i="4" s="1"/>
  <c r="E7" i="4" s="1"/>
  <c r="D7" i="4" s="1"/>
  <c r="C7" i="4" s="1"/>
  <c r="L6" i="4"/>
  <c r="K6" i="4" s="1"/>
  <c r="J6" i="4" s="1"/>
  <c r="I6" i="4" s="1"/>
  <c r="H6" i="4" s="1"/>
  <c r="G6" i="4" s="1"/>
  <c r="F6" i="4" s="1"/>
  <c r="E6" i="4" s="1"/>
  <c r="D6" i="4" s="1"/>
  <c r="C6" i="4" s="1"/>
  <c r="L4" i="4"/>
  <c r="N8" i="11"/>
  <c r="M8" i="11"/>
  <c r="L18" i="5"/>
  <c r="K18" i="5" s="1"/>
  <c r="J18" i="5" s="1"/>
  <c r="I18" i="5" s="1"/>
  <c r="H18" i="5" s="1"/>
  <c r="G18" i="5" s="1"/>
  <c r="F18" i="5" s="1"/>
  <c r="E18" i="5" s="1"/>
  <c r="D18" i="5" s="1"/>
  <c r="C18" i="5" s="1"/>
  <c r="L17" i="5"/>
  <c r="K17" i="5" s="1"/>
  <c r="J17" i="5" s="1"/>
  <c r="I17" i="5" s="1"/>
  <c r="H17" i="5" s="1"/>
  <c r="G17" i="5" s="1"/>
  <c r="F17" i="5" s="1"/>
  <c r="E17" i="5" s="1"/>
  <c r="D17" i="5" s="1"/>
  <c r="C17" i="5" s="1"/>
  <c r="L16" i="5"/>
  <c r="K16" i="5" s="1"/>
  <c r="J16" i="5" s="1"/>
  <c r="I16" i="5" s="1"/>
  <c r="H16" i="5" s="1"/>
  <c r="G16" i="5" s="1"/>
  <c r="F16" i="5" s="1"/>
  <c r="E16" i="5" s="1"/>
  <c r="D16" i="5" s="1"/>
  <c r="C16" i="5" s="1"/>
  <c r="L15" i="5"/>
  <c r="K15" i="5" s="1"/>
  <c r="J15" i="5" s="1"/>
  <c r="I15" i="5" s="1"/>
  <c r="H15" i="5" s="1"/>
  <c r="G15" i="5" s="1"/>
  <c r="F15" i="5" s="1"/>
  <c r="E15" i="5" s="1"/>
  <c r="D15" i="5" s="1"/>
  <c r="C15" i="5" s="1"/>
  <c r="L14" i="5"/>
  <c r="K14" i="5" s="1"/>
  <c r="J14" i="5" s="1"/>
  <c r="I14" i="5" s="1"/>
  <c r="H14" i="5" s="1"/>
  <c r="G14" i="5" s="1"/>
  <c r="F14" i="5" s="1"/>
  <c r="E14" i="5" s="1"/>
  <c r="D14" i="5" s="1"/>
  <c r="C14" i="5" s="1"/>
  <c r="L13" i="5"/>
  <c r="K13" i="5" s="1"/>
  <c r="J13" i="5" s="1"/>
  <c r="I13" i="5" s="1"/>
  <c r="H13" i="5" s="1"/>
  <c r="G13" i="5" s="1"/>
  <c r="F13" i="5" s="1"/>
  <c r="E13" i="5" s="1"/>
  <c r="D13" i="5" s="1"/>
  <c r="C13" i="5" s="1"/>
  <c r="L12" i="5"/>
  <c r="K12" i="5" s="1"/>
  <c r="J12" i="5" s="1"/>
  <c r="I12" i="5" s="1"/>
  <c r="H12" i="5" s="1"/>
  <c r="G12" i="5" s="1"/>
  <c r="F12" i="5" s="1"/>
  <c r="E12" i="5" s="1"/>
  <c r="D12" i="5" s="1"/>
  <c r="C12" i="5" s="1"/>
  <c r="L11" i="5"/>
  <c r="K11" i="5" s="1"/>
  <c r="J11" i="5" s="1"/>
  <c r="I11" i="5" s="1"/>
  <c r="H11" i="5" s="1"/>
  <c r="G11" i="5" s="1"/>
  <c r="F11" i="5" s="1"/>
  <c r="E11" i="5" s="1"/>
  <c r="D11" i="5" s="1"/>
  <c r="C11" i="5" s="1"/>
  <c r="L9" i="5"/>
  <c r="K9" i="5" s="1"/>
  <c r="J9" i="5" s="1"/>
  <c r="I9" i="5" s="1"/>
  <c r="H9" i="5" s="1"/>
  <c r="G9" i="5" s="1"/>
  <c r="F9" i="5" s="1"/>
  <c r="E9" i="5" s="1"/>
  <c r="D9" i="5" s="1"/>
  <c r="C9" i="5" s="1"/>
  <c r="L8" i="5"/>
  <c r="K8" i="5" s="1"/>
  <c r="J8" i="5" s="1"/>
  <c r="I8" i="5" s="1"/>
  <c r="H8" i="5" s="1"/>
  <c r="G8" i="5" s="1"/>
  <c r="F8" i="5" s="1"/>
  <c r="E8" i="5" s="1"/>
  <c r="D8" i="5" s="1"/>
  <c r="C8" i="5" s="1"/>
  <c r="L6" i="5"/>
  <c r="K6" i="5" s="1"/>
  <c r="J6" i="5" s="1"/>
  <c r="I6" i="5" s="1"/>
  <c r="H6" i="5" s="1"/>
  <c r="G6" i="5" s="1"/>
  <c r="F6" i="5" s="1"/>
  <c r="E6" i="5" s="1"/>
  <c r="D6" i="5" s="1"/>
  <c r="C6" i="5" s="1"/>
  <c r="L5" i="5"/>
  <c r="N7" i="11"/>
  <c r="M7" i="11"/>
  <c r="L26" i="3"/>
  <c r="K26" i="3" s="1"/>
  <c r="J26" i="3" s="1"/>
  <c r="I26" i="3" s="1"/>
  <c r="H26" i="3" s="1"/>
  <c r="G26" i="3" s="1"/>
  <c r="F26" i="3" s="1"/>
  <c r="E26" i="3" s="1"/>
  <c r="D26" i="3" s="1"/>
  <c r="C26" i="3" s="1"/>
  <c r="L25" i="3"/>
  <c r="K25" i="3" s="1"/>
  <c r="J25" i="3" s="1"/>
  <c r="I25" i="3" s="1"/>
  <c r="H25" i="3" s="1"/>
  <c r="G25" i="3" s="1"/>
  <c r="F25" i="3" s="1"/>
  <c r="E25" i="3" s="1"/>
  <c r="D25" i="3" s="1"/>
  <c r="C25" i="3" s="1"/>
  <c r="L24" i="3"/>
  <c r="K24" i="3" s="1"/>
  <c r="J24" i="3" s="1"/>
  <c r="I24" i="3" s="1"/>
  <c r="H24" i="3" s="1"/>
  <c r="G24" i="3" s="1"/>
  <c r="F24" i="3" s="1"/>
  <c r="E24" i="3" s="1"/>
  <c r="D24" i="3" s="1"/>
  <c r="C24" i="3" s="1"/>
  <c r="L23" i="3"/>
  <c r="K23" i="3" s="1"/>
  <c r="J23" i="3" s="1"/>
  <c r="I23" i="3" s="1"/>
  <c r="H23" i="3" s="1"/>
  <c r="G23" i="3" s="1"/>
  <c r="F23" i="3" s="1"/>
  <c r="E23" i="3" s="1"/>
  <c r="D23" i="3" s="1"/>
  <c r="C23" i="3" s="1"/>
  <c r="L22" i="3"/>
  <c r="K22" i="3" s="1"/>
  <c r="J22" i="3" s="1"/>
  <c r="I22" i="3" s="1"/>
  <c r="H22" i="3" s="1"/>
  <c r="G22" i="3" s="1"/>
  <c r="F22" i="3" s="1"/>
  <c r="E22" i="3" s="1"/>
  <c r="D22" i="3" s="1"/>
  <c r="C22" i="3" s="1"/>
  <c r="L21" i="3"/>
  <c r="K21" i="3" s="1"/>
  <c r="J21" i="3" s="1"/>
  <c r="I21" i="3" s="1"/>
  <c r="H21" i="3" s="1"/>
  <c r="G21" i="3" s="1"/>
  <c r="F21" i="3" s="1"/>
  <c r="E21" i="3" s="1"/>
  <c r="D21" i="3" s="1"/>
  <c r="C21" i="3" s="1"/>
  <c r="L19" i="3"/>
  <c r="K19" i="3" s="1"/>
  <c r="J19" i="3" s="1"/>
  <c r="I19" i="3" s="1"/>
  <c r="H19" i="3" s="1"/>
  <c r="G19" i="3" s="1"/>
  <c r="F19" i="3" s="1"/>
  <c r="E19" i="3" s="1"/>
  <c r="D19" i="3" s="1"/>
  <c r="C19" i="3" s="1"/>
  <c r="L18" i="3"/>
  <c r="L16" i="3"/>
  <c r="K16" i="3" s="1"/>
  <c r="J16" i="3" s="1"/>
  <c r="I16" i="3" s="1"/>
  <c r="H16" i="3" s="1"/>
  <c r="G16" i="3" s="1"/>
  <c r="F16" i="3" s="1"/>
  <c r="E16" i="3" s="1"/>
  <c r="D16" i="3" s="1"/>
  <c r="C16" i="3" s="1"/>
  <c r="L15" i="3"/>
  <c r="K15" i="3" s="1"/>
  <c r="J15" i="3" s="1"/>
  <c r="I15" i="3" s="1"/>
  <c r="H15" i="3" s="1"/>
  <c r="G15" i="3" s="1"/>
  <c r="F15" i="3" s="1"/>
  <c r="E15" i="3" s="1"/>
  <c r="D15" i="3" s="1"/>
  <c r="C15" i="3" s="1"/>
  <c r="L14" i="3"/>
  <c r="K14" i="3" s="1"/>
  <c r="J14" i="3" s="1"/>
  <c r="I14" i="3" s="1"/>
  <c r="H14" i="3" s="1"/>
  <c r="G14" i="3" s="1"/>
  <c r="F14" i="3" s="1"/>
  <c r="E14" i="3" s="1"/>
  <c r="D14" i="3" s="1"/>
  <c r="C14" i="3" s="1"/>
  <c r="L13" i="3"/>
  <c r="K13" i="3" s="1"/>
  <c r="J13" i="3" s="1"/>
  <c r="I13" i="3" s="1"/>
  <c r="H13" i="3" s="1"/>
  <c r="G13" i="3" s="1"/>
  <c r="F13" i="3" s="1"/>
  <c r="E13" i="3" s="1"/>
  <c r="D13" i="3" s="1"/>
  <c r="C13" i="3" s="1"/>
  <c r="L11" i="3"/>
  <c r="K11" i="3" s="1"/>
  <c r="J11" i="3" s="1"/>
  <c r="I11" i="3" s="1"/>
  <c r="H11" i="3" s="1"/>
  <c r="G11" i="3" s="1"/>
  <c r="F11" i="3" s="1"/>
  <c r="E11" i="3" s="1"/>
  <c r="D11" i="3" s="1"/>
  <c r="C11" i="3" s="1"/>
  <c r="L10" i="3"/>
  <c r="K10" i="3" s="1"/>
  <c r="J10" i="3" s="1"/>
  <c r="I10" i="3" s="1"/>
  <c r="H10" i="3" s="1"/>
  <c r="G10" i="3" s="1"/>
  <c r="F10" i="3" s="1"/>
  <c r="E10" i="3" s="1"/>
  <c r="D10" i="3" s="1"/>
  <c r="C10" i="3" s="1"/>
  <c r="L9" i="3"/>
  <c r="K9" i="3" s="1"/>
  <c r="J9" i="3" s="1"/>
  <c r="I9" i="3" s="1"/>
  <c r="H9" i="3" s="1"/>
  <c r="G9" i="3" s="1"/>
  <c r="F9" i="3" s="1"/>
  <c r="E9" i="3" s="1"/>
  <c r="D9" i="3" s="1"/>
  <c r="C9" i="3" s="1"/>
  <c r="L8" i="3"/>
  <c r="K8" i="3" s="1"/>
  <c r="J8" i="3" s="1"/>
  <c r="I8" i="3" s="1"/>
  <c r="H8" i="3" s="1"/>
  <c r="G8" i="3" s="1"/>
  <c r="F8" i="3" s="1"/>
  <c r="E8" i="3" s="1"/>
  <c r="D8" i="3" s="1"/>
  <c r="C8" i="3" s="1"/>
  <c r="L7" i="3"/>
  <c r="K7" i="3" s="1"/>
  <c r="J7" i="3" s="1"/>
  <c r="I7" i="3" s="1"/>
  <c r="H7" i="3" s="1"/>
  <c r="G7" i="3" s="1"/>
  <c r="F7" i="3" s="1"/>
  <c r="E7" i="3" s="1"/>
  <c r="D7" i="3" s="1"/>
  <c r="C7" i="3" s="1"/>
  <c r="L6" i="3"/>
  <c r="K6" i="3" s="1"/>
  <c r="J6" i="3" s="1"/>
  <c r="I6" i="3" s="1"/>
  <c r="H6" i="3" s="1"/>
  <c r="G6" i="3" s="1"/>
  <c r="F6" i="3" s="1"/>
  <c r="E6" i="3" s="1"/>
  <c r="D6" i="3" s="1"/>
  <c r="C6" i="3" s="1"/>
  <c r="L5" i="3"/>
  <c r="K5" i="3" s="1"/>
  <c r="J5" i="3" s="1"/>
  <c r="I5" i="3" s="1"/>
  <c r="H5" i="3" s="1"/>
  <c r="G5" i="3" s="1"/>
  <c r="F5" i="3" s="1"/>
  <c r="E5" i="3" s="1"/>
  <c r="D5" i="3" s="1"/>
  <c r="C5" i="3" s="1"/>
  <c r="L4" i="3"/>
  <c r="K4" i="3" s="1"/>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L4" i="2"/>
  <c r="L6" i="2"/>
  <c r="K6" i="2"/>
  <c r="J6" i="2"/>
  <c r="I6" i="2"/>
  <c r="L8" i="1"/>
  <c r="K8" i="1" s="1"/>
  <c r="J8" i="1" s="1"/>
  <c r="N22" i="11"/>
  <c r="M22" i="11"/>
  <c r="L22" i="11"/>
  <c r="K22" i="11"/>
  <c r="J22" i="11"/>
  <c r="I22" i="11"/>
  <c r="H22" i="11"/>
  <c r="G22" i="11"/>
  <c r="F22" i="11"/>
  <c r="E22" i="11"/>
  <c r="D22" i="11"/>
  <c r="N9" i="11"/>
  <c r="M9" i="11"/>
  <c r="M11" i="11" l="1"/>
  <c r="N11" i="11"/>
  <c r="K18" i="3"/>
  <c r="L17" i="3"/>
  <c r="N28" i="3"/>
  <c r="N14" i="6"/>
  <c r="M28" i="3"/>
  <c r="J4" i="3"/>
  <c r="F23" i="11"/>
  <c r="C10" i="14" s="1"/>
  <c r="B10" i="14"/>
  <c r="J23" i="11"/>
  <c r="C14" i="14" s="1"/>
  <c r="B14" i="14"/>
  <c r="N23" i="11"/>
  <c r="C18" i="14" s="1"/>
  <c r="B18" i="14"/>
  <c r="K5" i="5"/>
  <c r="J5" i="5" s="1"/>
  <c r="I5" i="5" s="1"/>
  <c r="K5" i="6"/>
  <c r="L13" i="6"/>
  <c r="M14" i="6" s="1"/>
  <c r="G23" i="11"/>
  <c r="C11" i="14" s="1"/>
  <c r="B11" i="14"/>
  <c r="K23" i="11"/>
  <c r="C15" i="14" s="1"/>
  <c r="B15" i="14"/>
  <c r="D23" i="11"/>
  <c r="C8" i="14" s="1"/>
  <c r="B8" i="14"/>
  <c r="H23" i="11"/>
  <c r="C12" i="14" s="1"/>
  <c r="B12" i="14"/>
  <c r="L23" i="11"/>
  <c r="C16" i="14" s="1"/>
  <c r="B16" i="14"/>
  <c r="E23" i="11"/>
  <c r="C9" i="14" s="1"/>
  <c r="B9" i="14"/>
  <c r="I23" i="11"/>
  <c r="C13" i="14" s="1"/>
  <c r="B13" i="14"/>
  <c r="M23" i="11"/>
  <c r="C17" i="14" s="1"/>
  <c r="B17" i="14"/>
  <c r="K4" i="2"/>
  <c r="J4" i="2" s="1"/>
  <c r="I4" i="2" s="1"/>
  <c r="H4" i="2" s="1"/>
  <c r="G4" i="2" s="1"/>
  <c r="F4" i="2" s="1"/>
  <c r="E4" i="2" s="1"/>
  <c r="D4" i="2" s="1"/>
  <c r="C4" i="2" s="1"/>
  <c r="L7" i="2"/>
  <c r="L8" i="2" s="1"/>
  <c r="L9" i="2" s="1"/>
  <c r="L5" i="2"/>
  <c r="K5" i="2" s="1"/>
  <c r="J5" i="2" s="1"/>
  <c r="I5" i="2" s="1"/>
  <c r="H5" i="2" s="1"/>
  <c r="G5" i="2" s="1"/>
  <c r="F5" i="2" s="1"/>
  <c r="E5" i="2" s="1"/>
  <c r="D5" i="2" s="1"/>
  <c r="C5" i="2" s="1"/>
  <c r="M6" i="11"/>
  <c r="N6" i="11"/>
  <c r="N11" i="1"/>
  <c r="I8" i="1"/>
  <c r="H8" i="1" s="1"/>
  <c r="G8" i="1" s="1"/>
  <c r="F8" i="1" s="1"/>
  <c r="E8" i="1" s="1"/>
  <c r="D8" i="1" s="1"/>
  <c r="C8" i="1" s="1"/>
  <c r="L5" i="1"/>
  <c r="K5" i="1" s="1"/>
  <c r="J5" i="1" s="1"/>
  <c r="I5" i="1" s="1"/>
  <c r="H5" i="1" s="1"/>
  <c r="G5" i="1" s="1"/>
  <c r="F5" i="1" s="1"/>
  <c r="E5" i="1" s="1"/>
  <c r="D5" i="1" s="1"/>
  <c r="C5" i="1" s="1"/>
  <c r="N5" i="11"/>
  <c r="L4" i="1"/>
  <c r="K4" i="4"/>
  <c r="L8" i="11" l="1"/>
  <c r="M20" i="5"/>
  <c r="K8" i="11"/>
  <c r="J8" i="11"/>
  <c r="N11" i="2"/>
  <c r="J18" i="3"/>
  <c r="K17" i="3"/>
  <c r="L7" i="11"/>
  <c r="L28" i="3"/>
  <c r="L10" i="11"/>
  <c r="K13" i="6"/>
  <c r="J5" i="6"/>
  <c r="I4" i="3"/>
  <c r="K7" i="11"/>
  <c r="K7" i="2"/>
  <c r="D18" i="14"/>
  <c r="M5" i="11"/>
  <c r="D17" i="14" s="1"/>
  <c r="K4" i="1"/>
  <c r="L9" i="11"/>
  <c r="M25" i="4"/>
  <c r="L25" i="4"/>
  <c r="J4" i="4"/>
  <c r="H5" i="5"/>
  <c r="L11" i="11" l="1"/>
  <c r="L20" i="5"/>
  <c r="K20" i="5"/>
  <c r="I18" i="3"/>
  <c r="J17" i="3"/>
  <c r="J7" i="11" s="1"/>
  <c r="H4" i="3"/>
  <c r="J13" i="6"/>
  <c r="K14" i="6" s="1"/>
  <c r="I5" i="6"/>
  <c r="K10" i="11"/>
  <c r="L14" i="6"/>
  <c r="K8" i="2"/>
  <c r="K9" i="2" s="1"/>
  <c r="J7" i="2"/>
  <c r="M11" i="2"/>
  <c r="L6" i="11"/>
  <c r="N12" i="11"/>
  <c r="E18" i="14" s="1"/>
  <c r="L5" i="11"/>
  <c r="M11" i="1"/>
  <c r="J4" i="1"/>
  <c r="K9" i="11"/>
  <c r="K11" i="11" s="1"/>
  <c r="I4" i="4"/>
  <c r="I8" i="11"/>
  <c r="J20" i="5"/>
  <c r="G5" i="5"/>
  <c r="K28" i="3" l="1"/>
  <c r="H18" i="3"/>
  <c r="I17" i="3"/>
  <c r="J28" i="3" s="1"/>
  <c r="G4" i="3"/>
  <c r="I13" i="6"/>
  <c r="I10" i="11" s="1"/>
  <c r="H5" i="6"/>
  <c r="J10" i="11"/>
  <c r="D16" i="14"/>
  <c r="I7" i="2"/>
  <c r="J8" i="2"/>
  <c r="J9" i="2" s="1"/>
  <c r="L11" i="2"/>
  <c r="K6" i="11"/>
  <c r="K5" i="11"/>
  <c r="I4" i="1"/>
  <c r="L11" i="1"/>
  <c r="J25" i="4"/>
  <c r="H4" i="4"/>
  <c r="J9" i="11"/>
  <c r="J11" i="11" s="1"/>
  <c r="K25" i="4"/>
  <c r="H8" i="11"/>
  <c r="F5" i="5"/>
  <c r="I20" i="5"/>
  <c r="I7" i="11" l="1"/>
  <c r="G18" i="3"/>
  <c r="H17" i="3"/>
  <c r="I28" i="3" s="1"/>
  <c r="J6" i="11"/>
  <c r="J14" i="6"/>
  <c r="G5" i="6"/>
  <c r="H13" i="6"/>
  <c r="D15" i="14"/>
  <c r="F4" i="3"/>
  <c r="M12" i="11"/>
  <c r="E17" i="14" s="1"/>
  <c r="F16" i="14" s="1"/>
  <c r="H7" i="2"/>
  <c r="I8" i="2"/>
  <c r="I9" i="2" s="1"/>
  <c r="J5" i="11"/>
  <c r="K11" i="1"/>
  <c r="J11" i="1"/>
  <c r="H4" i="1"/>
  <c r="G4" i="4"/>
  <c r="I25" i="4"/>
  <c r="I9" i="11"/>
  <c r="I11" i="11" s="1"/>
  <c r="G8" i="11"/>
  <c r="H20" i="5"/>
  <c r="G20" i="5"/>
  <c r="E5" i="5"/>
  <c r="K11" i="2" l="1"/>
  <c r="H7" i="11"/>
  <c r="F18" i="3"/>
  <c r="G17" i="3"/>
  <c r="H28" i="3" s="1"/>
  <c r="L12" i="11"/>
  <c r="E16" i="14" s="1"/>
  <c r="F15" i="14" s="1"/>
  <c r="I14" i="6"/>
  <c r="H10" i="11"/>
  <c r="E4" i="3"/>
  <c r="G13" i="6"/>
  <c r="H14" i="6" s="1"/>
  <c r="F5" i="6"/>
  <c r="J11" i="2"/>
  <c r="I6" i="11"/>
  <c r="G7" i="2"/>
  <c r="H8" i="2"/>
  <c r="H9" i="2" s="1"/>
  <c r="H6" i="11" s="1"/>
  <c r="D14" i="14"/>
  <c r="K12" i="11"/>
  <c r="E15" i="14" s="1"/>
  <c r="G4" i="1"/>
  <c r="I5" i="11"/>
  <c r="H25" i="4"/>
  <c r="F4" i="4"/>
  <c r="H9" i="11"/>
  <c r="H11" i="11" s="1"/>
  <c r="D5" i="5"/>
  <c r="F8" i="11"/>
  <c r="E18" i="3" l="1"/>
  <c r="F17" i="3"/>
  <c r="G28" i="3" s="1"/>
  <c r="G7" i="11"/>
  <c r="F14" i="14"/>
  <c r="I11" i="2"/>
  <c r="E5" i="6"/>
  <c r="F13" i="6"/>
  <c r="D4" i="3"/>
  <c r="D13" i="14"/>
  <c r="G10" i="11"/>
  <c r="F7" i="2"/>
  <c r="G8" i="2"/>
  <c r="G9" i="2" s="1"/>
  <c r="F4" i="1"/>
  <c r="H5" i="11"/>
  <c r="I11" i="1"/>
  <c r="G25" i="4"/>
  <c r="E4" i="4"/>
  <c r="G9" i="11"/>
  <c r="G11" i="11" s="1"/>
  <c r="E20" i="5"/>
  <c r="C5" i="5"/>
  <c r="C8" i="11" s="1"/>
  <c r="E8" i="11"/>
  <c r="F20" i="5"/>
  <c r="F7" i="11" l="1"/>
  <c r="D18" i="3"/>
  <c r="E17" i="3"/>
  <c r="F28" i="3" s="1"/>
  <c r="J12" i="11"/>
  <c r="E14" i="14" s="1"/>
  <c r="F13" i="14" s="1"/>
  <c r="E13" i="6"/>
  <c r="E10" i="11" s="1"/>
  <c r="D5" i="6"/>
  <c r="C4" i="3"/>
  <c r="F10" i="11"/>
  <c r="G14" i="6"/>
  <c r="E7" i="11"/>
  <c r="G6" i="11"/>
  <c r="H11" i="2"/>
  <c r="E7" i="2"/>
  <c r="F8" i="2"/>
  <c r="F9" i="2" s="1"/>
  <c r="D12" i="14"/>
  <c r="I12" i="11"/>
  <c r="E13" i="14" s="1"/>
  <c r="E4" i="1"/>
  <c r="G5" i="11"/>
  <c r="H11" i="1"/>
  <c r="F25" i="4"/>
  <c r="D4" i="4"/>
  <c r="F9" i="11"/>
  <c r="F11" i="11" s="1"/>
  <c r="D8" i="11"/>
  <c r="D20" i="5"/>
  <c r="F14" i="6" l="1"/>
  <c r="C18" i="3"/>
  <c r="C17" i="3" s="1"/>
  <c r="D17" i="3"/>
  <c r="E28" i="3" s="1"/>
  <c r="F12" i="14"/>
  <c r="D7" i="11"/>
  <c r="C5" i="6"/>
  <c r="C13" i="6" s="1"/>
  <c r="C10" i="11" s="1"/>
  <c r="D13" i="6"/>
  <c r="F6" i="11"/>
  <c r="G11" i="2"/>
  <c r="D7" i="2"/>
  <c r="E8" i="2"/>
  <c r="E9" i="2" s="1"/>
  <c r="D11" i="14"/>
  <c r="H12" i="11"/>
  <c r="E12" i="14" s="1"/>
  <c r="F5" i="11"/>
  <c r="F11" i="1"/>
  <c r="D4" i="1"/>
  <c r="G11" i="1"/>
  <c r="C4" i="4"/>
  <c r="C9" i="11" s="1"/>
  <c r="E9" i="11"/>
  <c r="E11" i="11" s="1"/>
  <c r="E25" i="4"/>
  <c r="C7" i="11" l="1"/>
  <c r="D28" i="3"/>
  <c r="D10" i="14"/>
  <c r="F11" i="14"/>
  <c r="E14" i="6"/>
  <c r="D14" i="6"/>
  <c r="D10" i="11"/>
  <c r="E6" i="11"/>
  <c r="F11" i="2"/>
  <c r="C7" i="2"/>
  <c r="D8" i="2"/>
  <c r="D9" i="2" s="1"/>
  <c r="E11" i="1"/>
  <c r="C4" i="1"/>
  <c r="C5" i="11" s="1"/>
  <c r="E5" i="11"/>
  <c r="D25" i="4"/>
  <c r="D9" i="11"/>
  <c r="D11" i="11" s="1"/>
  <c r="G12" i="11" l="1"/>
  <c r="E11" i="14" s="1"/>
  <c r="F10" i="14" s="1"/>
  <c r="D6" i="11"/>
  <c r="E11" i="2"/>
  <c r="D9" i="14"/>
  <c r="C8" i="2"/>
  <c r="C9" i="2" s="1"/>
  <c r="D5" i="11"/>
  <c r="D11" i="1"/>
  <c r="F12" i="11" l="1"/>
  <c r="E10" i="14" s="1"/>
  <c r="F9" i="14" s="1"/>
  <c r="C6" i="11"/>
  <c r="C11" i="11" s="1"/>
  <c r="D7" i="14" s="1"/>
  <c r="D11" i="2"/>
  <c r="E12" i="11"/>
  <c r="E9" i="14" s="1"/>
  <c r="D8" i="14"/>
  <c r="F8" i="14" l="1"/>
  <c r="D12" i="11"/>
  <c r="E8" i="14" s="1"/>
  <c r="F7" i="14" l="1"/>
</calcChain>
</file>

<file path=xl/sharedStrings.xml><?xml version="1.0" encoding="utf-8"?>
<sst xmlns="http://schemas.openxmlformats.org/spreadsheetml/2006/main" count="486" uniqueCount="211">
  <si>
    <t>Territories</t>
  </si>
  <si>
    <t>Slave-trade region</t>
  </si>
  <si>
    <t>Mauritania</t>
  </si>
  <si>
    <t>Senegambia</t>
  </si>
  <si>
    <t>Senegal</t>
  </si>
  <si>
    <t>Gambia</t>
  </si>
  <si>
    <t>Guine-Bissau</t>
  </si>
  <si>
    <t>Upper Guinea</t>
  </si>
  <si>
    <t>Guinee</t>
  </si>
  <si>
    <t>Sierra Leone</t>
  </si>
  <si>
    <t>Liberia</t>
  </si>
  <si>
    <t>Ivory Coast</t>
  </si>
  <si>
    <t>Grain Coast</t>
  </si>
  <si>
    <t>Ghana</t>
  </si>
  <si>
    <t xml:space="preserve">  Akan</t>
  </si>
  <si>
    <t>Gold Coast</t>
  </si>
  <si>
    <t xml:space="preserve">  TVT</t>
  </si>
  <si>
    <t xml:space="preserve">  N. Gold Coast</t>
  </si>
  <si>
    <t>W. Sudan</t>
  </si>
  <si>
    <t>Togo</t>
  </si>
  <si>
    <t>Dahomey</t>
  </si>
  <si>
    <t xml:space="preserve">  S. Dahomey</t>
  </si>
  <si>
    <t>Bight of Benin</t>
  </si>
  <si>
    <t xml:space="preserve">  N. Dahomey</t>
  </si>
  <si>
    <t>C. Sudan</t>
  </si>
  <si>
    <t>Nigeria</t>
  </si>
  <si>
    <t xml:space="preserve">  W. Nigeria</t>
  </si>
  <si>
    <t xml:space="preserve">  E. Nigeria</t>
  </si>
  <si>
    <t>Bight of Biafra</t>
  </si>
  <si>
    <t xml:space="preserve">  N. Nigeria</t>
  </si>
  <si>
    <t>Niger</t>
  </si>
  <si>
    <t>Upper Volta</t>
  </si>
  <si>
    <t>Mali</t>
  </si>
  <si>
    <t>Chad</t>
  </si>
  <si>
    <t>Central African Rep</t>
  </si>
  <si>
    <t xml:space="preserve">  W. Ubangi-Chari</t>
  </si>
  <si>
    <t>Loango</t>
  </si>
  <si>
    <t xml:space="preserve">  E. Ubangi-Chari</t>
  </si>
  <si>
    <t>Cameroon</t>
  </si>
  <si>
    <t xml:space="preserve">  Br. Cameroon</t>
  </si>
  <si>
    <t xml:space="preserve">  SW Fr. Cam.</t>
  </si>
  <si>
    <t xml:space="preserve">  N. Cam.</t>
  </si>
  <si>
    <t>Equatorial Guinea</t>
  </si>
  <si>
    <t xml:space="preserve">  Fernando Po</t>
  </si>
  <si>
    <t xml:space="preserve">  Rio Muni</t>
  </si>
  <si>
    <t>Forest</t>
  </si>
  <si>
    <t>Gabon</t>
  </si>
  <si>
    <t>Congo-Brazzaville</t>
  </si>
  <si>
    <t>Congo-Kinshasa</t>
  </si>
  <si>
    <t xml:space="preserve">  Low &amp; Mid Congo</t>
  </si>
  <si>
    <t xml:space="preserve">  Kivu</t>
  </si>
  <si>
    <t>Tanzania</t>
  </si>
  <si>
    <t xml:space="preserve">  Katanga</t>
  </si>
  <si>
    <t>Angola</t>
  </si>
  <si>
    <t xml:space="preserve">  Cabinda</t>
  </si>
  <si>
    <t xml:space="preserve">  Angola Other</t>
  </si>
  <si>
    <t>Somalia</t>
  </si>
  <si>
    <t xml:space="preserve">  Br. Somalia</t>
  </si>
  <si>
    <t>Horn</t>
  </si>
  <si>
    <t xml:space="preserve">  Ital. Somalia</t>
  </si>
  <si>
    <t>Djibouti</t>
  </si>
  <si>
    <t>Ethiopia</t>
  </si>
  <si>
    <t>Eritrea</t>
  </si>
  <si>
    <t>Sudan</t>
  </si>
  <si>
    <t xml:space="preserve">  S. Sudan</t>
  </si>
  <si>
    <t>E. Sudan</t>
  </si>
  <si>
    <t xml:space="preserve">  N. Sudan</t>
  </si>
  <si>
    <t>Mozambique</t>
  </si>
  <si>
    <t xml:space="preserve">  S. Mozambique</t>
  </si>
  <si>
    <t xml:space="preserve">  N. Mozambique</t>
  </si>
  <si>
    <t>Malawi</t>
  </si>
  <si>
    <t xml:space="preserve">  S. Nyasaland</t>
  </si>
  <si>
    <t xml:space="preserve">  N. Nyasaland</t>
  </si>
  <si>
    <t>Tanganyika</t>
  </si>
  <si>
    <t>Zambia</t>
  </si>
  <si>
    <t xml:space="preserve">  W. N. Rhodesia</t>
  </si>
  <si>
    <t xml:space="preserve">  E. N. Rhodesia</t>
  </si>
  <si>
    <t>Madagascar</t>
  </si>
  <si>
    <t>Rwanda</t>
  </si>
  <si>
    <t>Burundi</t>
  </si>
  <si>
    <t>Kenya</t>
  </si>
  <si>
    <t>Uganda</t>
  </si>
  <si>
    <t>Namibia</t>
  </si>
  <si>
    <t>So. Africa</t>
  </si>
  <si>
    <t>Botswana</t>
  </si>
  <si>
    <t xml:space="preserve">South Africa  </t>
  </si>
  <si>
    <t>Swaziland</t>
  </si>
  <si>
    <t>Lesotho</t>
  </si>
  <si>
    <t>Zimbabwe</t>
  </si>
  <si>
    <t>Morocco</t>
  </si>
  <si>
    <t>Spanish Sahara</t>
  </si>
  <si>
    <t>Algeria</t>
  </si>
  <si>
    <t>Tunisia</t>
  </si>
  <si>
    <t>Libya</t>
  </si>
  <si>
    <t>Egypt</t>
  </si>
  <si>
    <t xml:space="preserve"> </t>
  </si>
  <si>
    <t>MANNING</t>
  </si>
  <si>
    <t>South Africa</t>
  </si>
  <si>
    <t>Natal</t>
  </si>
  <si>
    <t xml:space="preserve">Cape </t>
  </si>
  <si>
    <t>Southern total</t>
  </si>
  <si>
    <t>Northeast Africa</t>
  </si>
  <si>
    <t>TOTAL AFRICA</t>
  </si>
  <si>
    <t>Decadal growth</t>
  </si>
  <si>
    <t>Manning</t>
  </si>
  <si>
    <t>Levels</t>
  </si>
  <si>
    <t>Frankema-Jerven</t>
  </si>
  <si>
    <t>TOTAL AFRICAN POPULATION</t>
  </si>
  <si>
    <t>Annual average growth</t>
  </si>
  <si>
    <t>NORTH AFRICAN POPULATION</t>
  </si>
  <si>
    <t>SOUTHERN AFRICAN POPULATION</t>
  </si>
  <si>
    <t>WEST AFRICAN POPULATION</t>
  </si>
  <si>
    <t>EAST AFRICAN POPULATION</t>
  </si>
  <si>
    <t>CENTRAL AFRICAN POPULATION</t>
  </si>
  <si>
    <t>NORTHEAST AFRICAN POPULATION</t>
  </si>
  <si>
    <t>Slave-Trade Region</t>
  </si>
  <si>
    <t>1850s</t>
  </si>
  <si>
    <t>1860s</t>
  </si>
  <si>
    <t>1870s</t>
  </si>
  <si>
    <t>1880s</t>
  </si>
  <si>
    <t>1890s</t>
  </si>
  <si>
    <t>1900s</t>
  </si>
  <si>
    <t>1910s</t>
  </si>
  <si>
    <t>1920s</t>
  </si>
  <si>
    <t>1930s</t>
  </si>
  <si>
    <t>1940s</t>
  </si>
  <si>
    <t xml:space="preserve">  Ethiopia</t>
  </si>
  <si>
    <t xml:space="preserve">  Eritrea</t>
  </si>
  <si>
    <t>WEST AFRICA</t>
  </si>
  <si>
    <t>CENTRAL  AFRICA</t>
  </si>
  <si>
    <t>EAST AFRICA</t>
  </si>
  <si>
    <t>NORTHEAST AFRICA</t>
  </si>
  <si>
    <t>Total West Africa</t>
  </si>
  <si>
    <t>Total North Africa</t>
  </si>
  <si>
    <t>Total Northeast Africa</t>
  </si>
  <si>
    <t>Total East Africa</t>
  </si>
  <si>
    <t>Total Central Africa</t>
  </si>
  <si>
    <t>North Africa (FJ)</t>
  </si>
  <si>
    <t>Southern Africa (FJ)</t>
  </si>
  <si>
    <t>North Africa (M)</t>
  </si>
  <si>
    <t>Southern Africa (M)</t>
  </si>
  <si>
    <t>West Africa (M)</t>
  </si>
  <si>
    <t>East Africa (M)</t>
  </si>
  <si>
    <t>Central Africa (M)</t>
  </si>
  <si>
    <t>West Africa (FJ)</t>
  </si>
  <si>
    <t>East Africa (FJ)</t>
  </si>
  <si>
    <t>Central Africa (FJ)</t>
  </si>
  <si>
    <t>adjusted 1950 level</t>
  </si>
  <si>
    <r>
      <rPr>
        <b/>
        <sz val="11"/>
        <color theme="1"/>
        <rFont val="Times New Roman"/>
        <family val="1"/>
      </rPr>
      <t>Contact information:</t>
    </r>
    <r>
      <rPr>
        <sz val="11"/>
        <color theme="1"/>
        <rFont val="Times New Roman"/>
        <family val="1"/>
      </rPr>
      <t xml:space="preserve"> Ewout Frankema (ewout.frankema@wur.nl); Morten Jerven (mjerven@sfu.ca).    </t>
    </r>
  </si>
  <si>
    <r>
      <rPr>
        <b/>
        <sz val="11"/>
        <color theme="1"/>
        <rFont val="Times New Roman"/>
        <family val="1"/>
      </rPr>
      <t>Database location:</t>
    </r>
    <r>
      <rPr>
        <sz val="11"/>
        <color theme="1"/>
        <rFont val="Times New Roman"/>
        <family val="1"/>
      </rPr>
      <t xml:space="preserve"> http://www.aehnetwork.org/data-research/</t>
    </r>
  </si>
  <si>
    <t>FRANKEMA-JERVEN</t>
  </si>
  <si>
    <t>Adjusted population estimates</t>
  </si>
  <si>
    <t>Projected growth rate back to 1850</t>
  </si>
  <si>
    <t>Census/survey totals</t>
  </si>
  <si>
    <t>Since 1851 the French held a census in Algeria every five years. The first censuses did not include the south of Algeria, but as the French expanded their power into the Sahara they became more complete. The census of 1901 is the first that covers the 20th century boundaries of Algeria, including the Southern parts of the country (Fargues 1986). The 1901 count may be considered as reasonably accurate, partly due to a French law of 1875 that made reporting births and deaths obligatory, which raised the coverage rates of registration, especially in the highly populated areas in the North. We take the 1901 census as departure point for backward extrapolation. For 1850-1901 we adopt a uniform growth rate of 1.0%, based on the minimum growth rates in the South East Asian comparator countries (Indonesia and the Philippines). See Frankema and Jerven (2014).</t>
  </si>
  <si>
    <t xml:space="preserve">Sources: </t>
  </si>
  <si>
    <t xml:space="preserve">McCarthy, J. A. (1976). Nineteenth-century Egyptian Population. Middle Eastern studies, 12 (3), 1-39. </t>
  </si>
  <si>
    <t xml:space="preserve">Cuno, K. M., &amp; Reimer, M. J. (1997). The Census Registers of Nineteenth-century Egypt: a New Source for Social Historians. British Journal of Middle Eastern Studies, 24(2), 193-216. </t>
  </si>
  <si>
    <t xml:space="preserve">El-Badry, M. A. (1965). Trends in the Components of Population Growth in the Arab Countries of the Middle East: A Survey of Present Information. Demography, 2, 140. </t>
  </si>
  <si>
    <t>The first census of Egypt in 1846 under Muhammed Ali was conducted over several months and for some provinces (al-Gharbiyya and al-Munufiyya) the reports are known to be incomplete (Cuno and Reimer, 1997). The figures of 1846 were criticized by European consular officials in Egypt, but arguments in favor of the quality of the census are the absence of a notable gender bias and the inclusion of Bedouin people and seasonal agricultural laborers in the census records. The 1882 census has generally been judged as too low, among other reasons, because people feared the count would be used for new demands in terms of taxes and labour services. The 1882 census suggests a 2.4% growth between 1882 and 1897, which is unrealistic. El Badry (1965) reveals that the census authorities in 1917 already labeled the 1882 census as deficient and revised the numbers upward to 7.6 million. McCarthy (1977) adjusted the 1882 total upwards to 7.84 million based on the assumption that the average annual growth rate between 1897 and 1907 of 1.5% was similar in the 1882-1897 period. We follow McCarthy's adjusted estimate for 1882 and for the 1850-1882 era we adopt a uniform growth rate of 1.0%, based on the minimum growth rates in the South East Asian comparator countries (Indonesia and the Philippines). See Frankema and Jerven (2014).   </t>
  </si>
  <si>
    <t xml:space="preserve">Fargues, P. (1986). Un siècle de transition démographique en Afrique méditerranéenne 1885-1985. Population (French Edition), 41(2), 205-232. </t>
  </si>
  <si>
    <t xml:space="preserve">Christopher, A. J. (2011). The Union of South Africa Censuses 1911-1960: An Incomplete Record. Historia, 56 (2), 1-18. </t>
  </si>
  <si>
    <t xml:space="preserve">Christopher, A. J. (2010). Occupational Classification in the South African Census before ISCO-58. The Economic History Review, 63 (4), 891-914. </t>
  </si>
  <si>
    <t xml:space="preserve">The first full population census of the Union of South Africa, covering all racial groups, was conducted in 1911. This is also considered as one of South Africa's most accurate counts as there was no political pressure to overrepresent the white population at that time. The 1904 census was incomplete as in some regions, only the  white population was counted (Christopher 2010, 2011). We take the 1911 count as departure point for backward projections and adopt a uniform growth rate of 1.0%, based on the minimum growth rates in the South East Asian comparator countries (Indonesia and the Philippines). See Frankema and Jerven (2014).  </t>
  </si>
  <si>
    <t>Decade</t>
  </si>
  <si>
    <t>Decadal average growth rate India</t>
  </si>
  <si>
    <t xml:space="preserve">Minimum periodic growth rate Indonesia/Philippines </t>
  </si>
  <si>
    <t xml:space="preserve">Default growth rate Sub-Saharan Africa  </t>
  </si>
  <si>
    <t>1951-60</t>
  </si>
  <si>
    <t>1941-50</t>
  </si>
  <si>
    <t>1931-40</t>
  </si>
  <si>
    <t>1921-30</t>
  </si>
  <si>
    <t>1911-20</t>
  </si>
  <si>
    <t>1901-10</t>
  </si>
  <si>
    <t>1891-00</t>
  </si>
  <si>
    <t>1881-90</t>
  </si>
  <si>
    <t>1871-80</t>
  </si>
  <si>
    <t>1861-70</t>
  </si>
  <si>
    <t>1851-60</t>
  </si>
  <si>
    <t>1851-1950</t>
  </si>
  <si>
    <t>Below follows an overview of the key distinctions between the Frankema-Jerven database and the Manning database per region:</t>
  </si>
  <si>
    <r>
      <rPr>
        <b/>
        <sz val="11"/>
        <color theme="1"/>
        <rFont val="Times New Roman"/>
        <family val="1"/>
      </rPr>
      <t xml:space="preserve">North Africa: </t>
    </r>
    <r>
      <rPr>
        <sz val="11"/>
        <color theme="1"/>
        <rFont val="Times New Roman"/>
        <family val="1"/>
      </rPr>
      <t>Instead of applying ‘modified’ Indian growth rates (Manning) we derive growth rates for North Africa (Egypt, Tunesia, Algeria, Libya, Morocco and Spanish Sahara) from the available population censuses of the two most populous countries in the region, Egypt and Algeria. We adopt Egypt as the standard for Libya, and Algeria as the standard for Tunisia, Morocco and Spanish Sahara. We take take the first reasonably complete population count as a starting point for backward projections, based on a higher default growth rate (1%). We end up with a total population estimate for North Africa in 1850 that is ca. 48 percent lower than Manning’s estimate (12.8 versus 24.6 million).</t>
    </r>
  </si>
  <si>
    <r>
      <rPr>
        <b/>
        <sz val="11"/>
        <color theme="1"/>
        <rFont val="Times New Roman"/>
        <family val="1"/>
      </rPr>
      <t>Southern Africa:</t>
    </r>
    <r>
      <rPr>
        <sz val="11"/>
        <color theme="1"/>
        <rFont val="Times New Roman"/>
        <family val="1"/>
      </rPr>
      <t xml:space="preserve"> Instead of applying ‘modified’ Indian growth rates (Manning) we derive growth rates for Southern Africa (Namibia, Botswana, South Africa, Lesotho, Swaziland, Zimbabwe) from existing South African census data starting from the 1911 census. South Africa comprises 73 percent of total Southern African population in 1950. By taking the first reasonably complete count in 1911 as a starting point for backward projections, based on a higher default growth rate (1%), our estimates are ca. 57 percent lower than Manning's in 1850 (4.1 versus 9.6 million). </t>
    </r>
  </si>
  <si>
    <r>
      <rPr>
        <b/>
        <sz val="11"/>
        <color theme="1"/>
        <rFont val="Times New Roman"/>
        <family val="1"/>
      </rPr>
      <t>West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West Africa. We adopt Manning’s situational modifications to adjust the default growth rate for regional demographic conditions. 
</t>
    </r>
  </si>
  <si>
    <r>
      <rPr>
        <b/>
        <sz val="11"/>
        <color theme="1"/>
        <rFont val="Times New Roman"/>
        <family val="1"/>
      </rPr>
      <t>East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East Africa. We factor-in the divergent trajectories of commercial development in West Africa versus East and Central Africa. The integration of West Africa into the Atlantic economy through the cash-crop revolution had much further advanced in the 19th century than in other parts of tropical Africa. In East Africa the disruptions of the Indian Ocean slave trade carried on to a later date and the mass starvations during the Maji-Maji rebellion in Tanganyika also resulted in a net population loss. The rinderpest in the 1890s produced considerable losses in cattle and human lives in East Africa, not in West Africa. To take the effects of severe negetaive demographic shocks between 1890 and 1920 into account, we adjust the default growth rates with 10 percentage points in the 1890s, 15 percentage points in the 1900s and 10 percentage points in the 1910s. These adjustments are added to the situtional modifications by Manning.  
</t>
    </r>
  </si>
  <si>
    <r>
      <rPr>
        <b/>
        <sz val="11"/>
        <color theme="1"/>
        <rFont val="Times New Roman"/>
        <family val="1"/>
      </rPr>
      <t>Central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Central Africa. We factor-in the divergent trajectories of commercial development in West Africa versus East and Central Africa. The integration of West Africa into the Atlantic economy through the so-called cash-crop revolution had been much further advanced in 1900 than in other parts of tropical Africa. For Central Africa orchestrated mass killings by the rubber companies and the Force Publique in combination with disease epidemics and shortfalls in food production may have reduced the Kuba population in the Congo by as much as 25 percent between 1900 and 1920. Similar growth-impeding effects have been reported for specific parts of French Oriental and Equatorial Africa. To take the effects of negative demographic shocks between 1890 and 1920 into account, we adjust the default growth rates with 10 percentage points in the 1890s, 15 percentage points in the 1900s and 10 percentage points in the 1910s. These adjustments are added to the situtional modifications by Manning.
</t>
    </r>
  </si>
  <si>
    <r>
      <rPr>
        <b/>
        <sz val="11"/>
        <color theme="1"/>
        <rFont val="Times New Roman"/>
        <family val="1"/>
      </rPr>
      <t>Northeast Afri</t>
    </r>
    <r>
      <rPr>
        <sz val="11"/>
        <color theme="1"/>
        <rFont val="Times New Roman"/>
        <family val="1"/>
      </rPr>
      <t xml:space="preserve">ca: For this region (Ethiopia, Sudan, Somalia) we adopt Manning’s estimates based on Indian default growth rates. Land-labour ratio’s in Ethiopia approximated Indian conditions more closely than elsewhere. Ethiopia accounts for 59 percent of total regional population in 1950. </t>
    </r>
  </si>
  <si>
    <r>
      <t>DEFAULT POPULATION GROWTH RATES (in per mille (</t>
    </r>
    <r>
      <rPr>
        <b/>
        <sz val="10"/>
        <color theme="1"/>
        <rFont val="Calibri"/>
        <family val="2"/>
      </rPr>
      <t>‰)</t>
    </r>
    <r>
      <rPr>
        <b/>
        <sz val="10"/>
        <color theme="1"/>
        <rFont val="Times New Roman"/>
        <family val="1"/>
      </rPr>
      <t>)</t>
    </r>
  </si>
  <si>
    <t>ADJUSTED POPULATION GROWTH RATES  (in per mille (‰))</t>
  </si>
  <si>
    <r>
      <t>Below follows</t>
    </r>
    <r>
      <rPr>
        <b/>
        <sz val="11"/>
        <color theme="1"/>
        <rFont val="Times New Roman"/>
        <family val="1"/>
      </rPr>
      <t xml:space="preserve"> a summary of the main similarities and differences </t>
    </r>
    <r>
      <rPr>
        <sz val="11"/>
        <color theme="1"/>
        <rFont val="Times New Roman"/>
        <family val="1"/>
      </rPr>
      <t>between the Manning database and the Frankema-Jerven database. We have followed Manning's approach of projecting population estimates backwards from UN population estimates of 1950 and 1960, for most places, not for all. We also followed Manning's strategy to inform these projections by so-called 'default growth rates' derived from other regions, although we applied a different procedure to derive these default growth rates. Whereas Manning takes Indian census data as a benchmark for all of Africa, we also include census data from Southeast Asia, especially Indonesia and the Philippines. We follow Manning's use of so-called 'situational modifications', to adjust the default growth rate for regional variation in growth-constraining and growth-enhancing factors, including the effects of external and internal migration. We adopt these modifications, but also include additional modifications, espeically for the impact of European diseases. Finally, unlike Manning, we do not dismiss all the available pre-1950 colonial census data. We separate our projection method for tropical Africa, from the method for North and Southern Africa, for which we rely more of the existing pre-1950 census data, rather than applying Asian default growt rates.</t>
    </r>
  </si>
  <si>
    <t>North Africa</t>
  </si>
  <si>
    <t xml:space="preserve">Southern Africa </t>
  </si>
  <si>
    <t xml:space="preserve">West Africa </t>
  </si>
  <si>
    <t xml:space="preserve">East Africa </t>
  </si>
  <si>
    <t>Central Africa</t>
  </si>
  <si>
    <t>Country series 1850-1960</t>
  </si>
  <si>
    <t>TOTAL</t>
  </si>
  <si>
    <t>Northeast Africa (FJ)</t>
  </si>
  <si>
    <t>Northeast Africa (M)</t>
  </si>
  <si>
    <t>Summary overview of Total African Population Projections, levels and decadal growth rates, 1850-1960</t>
  </si>
  <si>
    <t>Table 10 in Frankema and Jerven (2014)</t>
  </si>
  <si>
    <t>NOTES</t>
  </si>
  <si>
    <r>
      <t xml:space="preserve">The population figures presented in the Frankema-Jerven African Population Database are a revision of the </t>
    </r>
    <r>
      <rPr>
        <i/>
        <sz val="11"/>
        <color theme="1"/>
        <rFont val="Times New Roman"/>
        <family val="1"/>
      </rPr>
      <t>African Population Estimates, 1850-1960</t>
    </r>
    <r>
      <rPr>
        <sz val="11"/>
        <color theme="1"/>
        <rFont val="Times New Roman"/>
        <family val="1"/>
      </rPr>
      <t xml:space="preserve"> produced by Patrick Manning. See for the published source Manning, P. (2010) ' African Population: Projections, 1851-1961',  In K. Ittmann, D. D. Cordell &amp; G. H. Maddox (Eds.), </t>
    </r>
    <r>
      <rPr>
        <i/>
        <sz val="11"/>
        <color theme="1"/>
        <rFont val="Times New Roman"/>
        <family val="1"/>
      </rPr>
      <t>The Demographics of Empire. The Colonial Order and the Creation of Knowledge</t>
    </r>
    <r>
      <rPr>
        <sz val="11"/>
        <color theme="1"/>
        <rFont val="Times New Roman"/>
        <family val="1"/>
      </rPr>
      <t xml:space="preserve">. Athens, Ohio: Ohio University Press, 245-275.  See for Manning's dataset: http://thedata.harvard.edu/dvn/dv/worldhistorical/faces/study/StudyPage.xhtml?globalId=hdl:1902.1/15281                                                                                                                                                                                                                                                                                                                                                                                            </t>
    </r>
  </si>
  <si>
    <t xml:space="preserve">Frankema-Jerven African Population Database 1850-1960, version 3.0 </t>
  </si>
  <si>
    <r>
      <rPr>
        <b/>
        <sz val="11"/>
        <color theme="1"/>
        <rFont val="Times New Roman"/>
        <family val="1"/>
      </rPr>
      <t>Users of this data-set should refer to:</t>
    </r>
    <r>
      <rPr>
        <sz val="11"/>
        <color theme="1"/>
        <rFont val="Times New Roman"/>
        <family val="1"/>
      </rPr>
      <t xml:space="preserve"> The Frankema-Jerven African Population Database 1850-1960, version 3.0; The original version 1.0 was published in Frankema, E. and Jerven, M. (2014). 'Writing History Backwards and Sideways: Towards a Consensus on African Population, 1850-present' </t>
    </r>
    <r>
      <rPr>
        <i/>
        <sz val="11"/>
        <color theme="1"/>
        <rFont val="Times New Roman"/>
        <family val="1"/>
      </rPr>
      <t>Economic History Review</t>
    </r>
    <r>
      <rPr>
        <sz val="11"/>
        <color theme="1"/>
        <rFont val="Times New Roman"/>
        <family val="1"/>
      </rPr>
      <t xml:space="preserve"> 67, S1, pp. 907-931 </t>
    </r>
  </si>
  <si>
    <t>UN WPP 2019</t>
  </si>
  <si>
    <t>South Sudan</t>
  </si>
  <si>
    <r>
      <rPr>
        <b/>
        <sz val="11"/>
        <color theme="1"/>
        <rFont val="Times New Roman"/>
        <family val="1"/>
      </rPr>
      <t>Update from version 1.0 to 2.0</t>
    </r>
    <r>
      <rPr>
        <sz val="11"/>
        <color theme="1"/>
        <rFont val="Times New Roman"/>
        <family val="1"/>
      </rPr>
      <t xml:space="preserve">: The estimates for Ethiopia, Eritrea and Sudan contained a computation error. This error has been corrected in this version. The corrections result in a downward adjustment of the continental African population from 114 million to 106 million in 1850.  </t>
    </r>
  </si>
  <si>
    <r>
      <rPr>
        <b/>
        <sz val="11"/>
        <rFont val="Times New Roman"/>
        <family val="1"/>
      </rPr>
      <t>Update from version 2.0 to 3.0</t>
    </r>
    <r>
      <rPr>
        <sz val="11"/>
        <rFont val="Times New Roman"/>
        <family val="1"/>
      </rPr>
      <t xml:space="preserve">: The population estimates are revised on the basis of the United Nations 2019 Revision of World Population Prospects; https://population.un.org/wpp/. The 2019 revision produced revised series for the majority of African countries, which have resulted in new benchmarks for the decade 1950-1960, which form the basis for our extrapolations. We have also added a seperate series for South Sudan. The adjustment have resulted in a modest upward adjustment of the continental African population from 106 million to 107 million in 1850 and an upward adjustment in 1950 from 221.8 million to 226.6 million. </t>
    </r>
  </si>
  <si>
    <r>
      <t xml:space="preserve">Note 1: </t>
    </r>
    <r>
      <rPr>
        <i/>
        <sz val="11"/>
        <color theme="1"/>
        <rFont val="Times New Roman"/>
        <family val="1"/>
      </rPr>
      <t>these series are largely based on the territorial borders of the 1960s and do not take historical border changes into account! Exceptions are South Sudan and Eritrea.</t>
    </r>
  </si>
  <si>
    <r>
      <t xml:space="preserve">Note 2: </t>
    </r>
    <r>
      <rPr>
        <i/>
        <sz val="11"/>
        <color theme="1"/>
        <rFont val="Times New Roman"/>
        <family val="1"/>
      </rPr>
      <t xml:space="preserve">the population data for 1950-2020 are from the UN 2019 Revision of World Population Prospects; </t>
    </r>
    <r>
      <rPr>
        <b/>
        <i/>
        <sz val="11"/>
        <color theme="1"/>
        <rFont val="Times New Roman"/>
        <family val="1"/>
      </rPr>
      <t>https://population.un.org/wpp/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</si>
</sst>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
    <numFmt numFmtId="166" formatCode="0.000000000000"/>
    <numFmt numFmtId="167" formatCode="0.000"/>
    <numFmt numFmtId="168" formatCode="0.0000"/>
    <numFmt numFmtId="169" formatCode="0.00000"/>
    <numFmt numFmtId="170" formatCode="#,##0.000"/>
    <numFmt numFmtId="171" formatCode="#,##0.0000"/>
    <numFmt numFmtId="172" formatCode="#,##0.00000"/>
  </numFmts>
  <fonts count="2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11"/>
      <color theme="1"/>
      <name val="Times New Roman"/>
      <family val="1"/>
    </font>
    <font>
      <b/>
      <sz val="11"/>
      <color theme="1"/>
      <name val="Times New Roman"/>
      <family val="1"/>
    </font>
    <font>
      <i/>
      <sz val="11"/>
      <color theme="1"/>
      <name val="Times New Roman"/>
      <family val="1"/>
    </font>
    <font>
      <b/>
      <sz val="12"/>
      <color theme="1"/>
      <name val="Times New Roman"/>
      <family val="1"/>
    </font>
    <font>
      <b/>
      <sz val="14"/>
      <color theme="1"/>
      <name val="Times New Roman"/>
      <family val="1"/>
    </font>
    <font>
      <sz val="16"/>
      <color theme="1"/>
      <name val="Times New Roman"/>
      <family val="1"/>
    </font>
    <font>
      <sz val="10"/>
      <name val="Times New Roman"/>
      <family val="1"/>
    </font>
    <font>
      <b/>
      <sz val="10"/>
      <name val="Times New Roman"/>
      <family val="1"/>
    </font>
    <font>
      <i/>
      <sz val="10"/>
      <name val="Times New Roman"/>
      <family val="1"/>
    </font>
    <font>
      <sz val="10"/>
      <color rgb="FFFF0000"/>
      <name val="Times New Roman"/>
      <family val="1"/>
    </font>
    <font>
      <sz val="10"/>
      <color theme="1"/>
      <name val="Calibri"/>
      <family val="2"/>
      <scheme val="minor"/>
    </font>
    <font>
      <sz val="11"/>
      <name val="Times New Roman"/>
      <family val="1"/>
    </font>
    <font>
      <b/>
      <sz val="11"/>
      <name val="Times New Roman"/>
      <family val="1"/>
    </font>
    <font>
      <b/>
      <sz val="10"/>
      <color theme="1"/>
      <name val="Calibri"/>
      <family val="2"/>
    </font>
    <font>
      <b/>
      <i/>
      <sz val="11"/>
      <color theme="1"/>
      <name val="Times New Roman"/>
      <family val="1"/>
    </font>
    <font>
      <sz val="8"/>
      <name val="Calibri"/>
      <family val="2"/>
      <scheme val="minor"/>
    </font>
    <font>
      <i/>
      <sz val="9"/>
      <name val="Times New Roman"/>
      <family val="1"/>
    </font>
  </fonts>
  <fills count="2">
    <fill>
      <patternFill patternType="none"/>
    </fill>
    <fill>
      <patternFill patternType="gray125"/>
    </fill>
  </fills>
  <borders count="9">
    <border>
      <left/>
      <right/>
      <top/>
      <bottom/>
      <diagonal/>
    </border>
    <border>
      <left/>
      <right/>
      <top style="thin">
        <color indexed="64"/>
      </top>
      <bottom style="double">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04">
    <xf numFmtId="0" fontId="0" fillId="0" borderId="0" xfId="0"/>
    <xf numFmtId="0" fontId="2" fillId="0" borderId="0" xfId="0" applyFont="1"/>
    <xf numFmtId="0" fontId="3" fillId="0" borderId="0" xfId="0" applyFont="1" applyAlignment="1">
      <alignment horizontal="left"/>
    </xf>
    <xf numFmtId="165" fontId="2" fillId="0" borderId="0" xfId="0" applyNumberFormat="1" applyFont="1" applyAlignment="1">
      <alignment horizontal="center"/>
    </xf>
    <xf numFmtId="2" fontId="2" fillId="0" borderId="0" xfId="0" applyNumberFormat="1" applyFont="1" applyAlignment="1">
      <alignment horizontal="center"/>
    </xf>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3" fillId="0" borderId="2" xfId="0" applyFont="1" applyBorder="1" applyAlignment="1">
      <alignment horizontal="left"/>
    </xf>
    <xf numFmtId="165" fontId="2" fillId="0" borderId="2" xfId="0" applyNumberFormat="1" applyFont="1" applyBorder="1" applyAlignment="1">
      <alignment horizontal="center"/>
    </xf>
    <xf numFmtId="0" fontId="4" fillId="0" borderId="2" xfId="0" applyFont="1" applyBorder="1" applyAlignment="1">
      <alignment horizontal="center"/>
    </xf>
    <xf numFmtId="0" fontId="4" fillId="0" borderId="0" xfId="0" applyFont="1"/>
    <xf numFmtId="0" fontId="7" fillId="0" borderId="0" xfId="0" applyFont="1"/>
    <xf numFmtId="0" fontId="9" fillId="0" borderId="0" xfId="0" applyFont="1"/>
    <xf numFmtId="0" fontId="3" fillId="0" borderId="0" xfId="0" applyFont="1"/>
    <xf numFmtId="0" fontId="2" fillId="0" borderId="0" xfId="0" applyFont="1" applyAlignment="1">
      <alignment horizontal="left"/>
    </xf>
    <xf numFmtId="0" fontId="4" fillId="0" borderId="6" xfId="0" applyFont="1" applyBorder="1" applyAlignment="1">
      <alignment vertical="top" wrapText="1"/>
    </xf>
    <xf numFmtId="0" fontId="5" fillId="0" borderId="6" xfId="0" applyFont="1" applyBorder="1" applyAlignment="1">
      <alignment vertical="top" wrapText="1"/>
    </xf>
    <xf numFmtId="0" fontId="4" fillId="0" borderId="7" xfId="0" applyFont="1" applyBorder="1" applyAlignment="1">
      <alignment vertical="top" wrapText="1"/>
    </xf>
    <xf numFmtId="0" fontId="8" fillId="0" borderId="4" xfId="0" applyFont="1" applyBorder="1"/>
    <xf numFmtId="0" fontId="9" fillId="0" borderId="0" xfId="0" applyFont="1" applyBorder="1"/>
    <xf numFmtId="0" fontId="4" fillId="0" borderId="0" xfId="0" applyFont="1" applyBorder="1"/>
    <xf numFmtId="0" fontId="4" fillId="0" borderId="0" xfId="0" applyFont="1" applyBorder="1" applyAlignment="1">
      <alignment vertical="top" wrapText="1"/>
    </xf>
    <xf numFmtId="0" fontId="4" fillId="0" borderId="0" xfId="0" applyFont="1" applyBorder="1" applyAlignment="1">
      <alignment vertical="top"/>
    </xf>
    <xf numFmtId="0" fontId="4" fillId="0" borderId="5" xfId="0" applyFont="1" applyBorder="1"/>
    <xf numFmtId="0" fontId="4" fillId="0" borderId="7" xfId="0" applyFont="1" applyBorder="1"/>
    <xf numFmtId="0" fontId="5" fillId="0" borderId="5" xfId="0" applyFont="1" applyBorder="1" applyAlignment="1">
      <alignment vertical="center"/>
    </xf>
    <xf numFmtId="0" fontId="4" fillId="0" borderId="0" xfId="0" applyFont="1" applyBorder="1" applyAlignment="1">
      <alignmen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wrapText="1"/>
    </xf>
    <xf numFmtId="2" fontId="11" fillId="0" borderId="0" xfId="0" applyNumberFormat="1" applyFont="1" applyFill="1" applyBorder="1" applyAlignment="1">
      <alignment horizontal="left"/>
    </xf>
    <xf numFmtId="3" fontId="10" fillId="0" borderId="0" xfId="0" applyNumberFormat="1" applyFont="1" applyFill="1" applyBorder="1" applyAlignment="1">
      <alignment horizontal="left"/>
    </xf>
    <xf numFmtId="0" fontId="10" fillId="0" borderId="0" xfId="0" applyFont="1" applyFill="1" applyBorder="1"/>
    <xf numFmtId="0" fontId="11" fillId="0" borderId="0" xfId="0" applyFont="1" applyFill="1" applyBorder="1"/>
    <xf numFmtId="3" fontId="11" fillId="0" borderId="0" xfId="0" applyNumberFormat="1" applyFont="1" applyFill="1" applyBorder="1" applyAlignment="1">
      <alignment horizontal="left"/>
    </xf>
    <xf numFmtId="0" fontId="11" fillId="0" borderId="0" xfId="0" applyFont="1" applyFill="1" applyBorder="1" applyAlignment="1">
      <alignment horizontal="left"/>
    </xf>
    <xf numFmtId="3" fontId="12" fillId="0" borderId="0" xfId="0" applyNumberFormat="1" applyFont="1" applyFill="1" applyBorder="1" applyAlignment="1">
      <alignment horizontal="left"/>
    </xf>
    <xf numFmtId="0" fontId="2" fillId="0" borderId="0" xfId="0" applyFont="1" applyBorder="1" applyAlignment="1">
      <alignment horizontal="left" vertical="center"/>
    </xf>
    <xf numFmtId="0" fontId="3" fillId="0" borderId="0" xfId="0" applyFont="1" applyBorder="1" applyAlignment="1">
      <alignment horizontal="left"/>
    </xf>
    <xf numFmtId="0" fontId="3" fillId="0" borderId="0" xfId="0" applyNumberFormat="1" applyFont="1" applyBorder="1" applyAlignment="1">
      <alignment horizontal="left"/>
    </xf>
    <xf numFmtId="0" fontId="11" fillId="0" borderId="0" xfId="0" applyNumberFormat="1" applyFont="1" applyFill="1" applyBorder="1" applyAlignment="1">
      <alignment horizontal="left"/>
    </xf>
    <xf numFmtId="0" fontId="2" fillId="0" borderId="0" xfId="0" applyFont="1" applyBorder="1" applyAlignment="1">
      <alignment horizontal="left"/>
    </xf>
    <xf numFmtId="2" fontId="13" fillId="0" borderId="0" xfId="0" applyNumberFormat="1" applyFont="1" applyFill="1" applyBorder="1" applyAlignment="1">
      <alignment horizontal="left"/>
    </xf>
    <xf numFmtId="2" fontId="10" fillId="0" borderId="0" xfId="0" applyNumberFormat="1" applyFont="1" applyFill="1" applyBorder="1" applyAlignment="1">
      <alignment horizontal="left"/>
    </xf>
    <xf numFmtId="2" fontId="2" fillId="0" borderId="0" xfId="0" applyNumberFormat="1" applyFont="1" applyBorder="1" applyAlignment="1">
      <alignment horizontal="left"/>
    </xf>
    <xf numFmtId="0" fontId="10" fillId="0" borderId="0" xfId="0" applyFont="1" applyFill="1" applyBorder="1" applyAlignment="1">
      <alignment wrapText="1"/>
    </xf>
    <xf numFmtId="0" fontId="10" fillId="0" borderId="0" xfId="0" applyNumberFormat="1" applyFont="1" applyFill="1" applyBorder="1" applyAlignment="1">
      <alignment horizontal="left"/>
    </xf>
    <xf numFmtId="3" fontId="3" fillId="0" borderId="0" xfId="0" applyNumberFormat="1" applyFont="1" applyBorder="1" applyAlignment="1">
      <alignment horizontal="left"/>
    </xf>
    <xf numFmtId="0" fontId="14" fillId="0" borderId="0" xfId="0" applyFont="1" applyAlignment="1">
      <alignment vertical="center"/>
    </xf>
    <xf numFmtId="0" fontId="13" fillId="0" borderId="0" xfId="0" applyFont="1" applyBorder="1" applyAlignment="1">
      <alignment horizontal="left"/>
    </xf>
    <xf numFmtId="166" fontId="10" fillId="0" borderId="0" xfId="0" applyNumberFormat="1" applyFont="1" applyFill="1" applyBorder="1" applyAlignment="1">
      <alignment horizontal="left"/>
    </xf>
    <xf numFmtId="0" fontId="13" fillId="0" borderId="0" xfId="0" applyFont="1" applyFill="1" applyBorder="1" applyAlignment="1">
      <alignment horizontal="left"/>
    </xf>
    <xf numFmtId="0" fontId="4" fillId="0" borderId="0" xfId="0" applyFont="1" applyBorder="1" applyAlignment="1">
      <alignment horizontal="left"/>
    </xf>
    <xf numFmtId="3" fontId="10" fillId="0" borderId="0" xfId="1" applyNumberFormat="1" applyFont="1" applyFill="1" applyBorder="1" applyAlignment="1">
      <alignment horizontal="left"/>
    </xf>
    <xf numFmtId="0" fontId="10" fillId="0" borderId="0" xfId="0" applyFont="1" applyFill="1" applyBorder="1" applyAlignment="1">
      <alignment horizontal="right"/>
    </xf>
    <xf numFmtId="3" fontId="10"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2" fillId="0" borderId="0" xfId="0" applyFont="1" applyBorder="1" applyAlignment="1">
      <alignment horizontal="center" vertical="center"/>
    </xf>
    <xf numFmtId="3" fontId="11" fillId="0" borderId="0" xfId="1" applyNumberFormat="1" applyFont="1" applyFill="1" applyBorder="1" applyAlignment="1">
      <alignment horizontal="left"/>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2" fillId="0" borderId="0" xfId="0" applyFont="1" applyBorder="1"/>
    <xf numFmtId="3" fontId="2" fillId="0" borderId="0" xfId="0" applyNumberFormat="1" applyFont="1" applyBorder="1" applyAlignment="1">
      <alignment horizontal="left"/>
    </xf>
    <xf numFmtId="0" fontId="11" fillId="0" borderId="0" xfId="0" applyNumberFormat="1" applyFont="1" applyBorder="1" applyAlignment="1">
      <alignment horizontal="left"/>
    </xf>
    <xf numFmtId="3" fontId="11" fillId="0" borderId="0" xfId="0" applyNumberFormat="1" applyFont="1" applyFill="1" applyBorder="1"/>
    <xf numFmtId="0" fontId="13" fillId="0" borderId="0" xfId="0" applyFont="1" applyBorder="1"/>
    <xf numFmtId="0" fontId="11" fillId="0" borderId="0" xfId="0" applyFont="1" applyBorder="1" applyAlignment="1">
      <alignment horizontal="left"/>
    </xf>
    <xf numFmtId="0" fontId="10" fillId="0" borderId="0" xfId="0" applyFont="1" applyBorder="1" applyAlignment="1">
      <alignment horizontal="left"/>
    </xf>
    <xf numFmtId="0" fontId="11" fillId="0" borderId="0" xfId="0" applyFont="1" applyBorder="1" applyAlignment="1">
      <alignment horizontal="center"/>
    </xf>
    <xf numFmtId="0" fontId="10" fillId="0" borderId="0" xfId="0" applyFont="1" applyBorder="1"/>
    <xf numFmtId="3" fontId="10" fillId="0" borderId="0" xfId="0" applyNumberFormat="1" applyFont="1" applyFill="1" applyBorder="1"/>
    <xf numFmtId="0" fontId="11" fillId="0" borderId="0" xfId="0" applyFont="1" applyFill="1" applyBorder="1" applyAlignment="1">
      <alignment horizontal="center"/>
    </xf>
    <xf numFmtId="3" fontId="11" fillId="0" borderId="0" xfId="0" applyNumberFormat="1" applyFont="1" applyFill="1" applyBorder="1" applyAlignment="1">
      <alignment horizontal="center"/>
    </xf>
    <xf numFmtId="2" fontId="11" fillId="0" borderId="0" xfId="0" applyNumberFormat="1" applyFont="1" applyFill="1" applyBorder="1"/>
    <xf numFmtId="0" fontId="9" fillId="0" borderId="0" xfId="0" applyFont="1" applyBorder="1" applyAlignment="1">
      <alignment horizontal="left"/>
    </xf>
    <xf numFmtId="0" fontId="4" fillId="0" borderId="0" xfId="0" applyFont="1" applyBorder="1" applyAlignment="1">
      <alignment horizontal="left" vertical="top"/>
    </xf>
    <xf numFmtId="0" fontId="15" fillId="0" borderId="8" xfId="0" applyFont="1" applyBorder="1"/>
    <xf numFmtId="0" fontId="15" fillId="0" borderId="8" xfId="0" applyFont="1" applyFill="1" applyBorder="1"/>
    <xf numFmtId="0" fontId="11" fillId="0" borderId="8" xfId="0" applyFont="1" applyBorder="1"/>
    <xf numFmtId="0" fontId="15" fillId="0" borderId="8" xfId="0" applyFont="1" applyBorder="1" applyAlignment="1">
      <alignment horizontal="left" wrapText="1"/>
    </xf>
    <xf numFmtId="165" fontId="15" fillId="0" borderId="8" xfId="0" applyNumberFormat="1" applyFont="1" applyBorder="1" applyAlignment="1">
      <alignment horizontal="center"/>
    </xf>
    <xf numFmtId="165" fontId="15" fillId="0" borderId="8" xfId="0" applyNumberFormat="1" applyFont="1" applyFill="1" applyBorder="1" applyAlignment="1">
      <alignment horizontal="center"/>
    </xf>
    <xf numFmtId="165" fontId="16" fillId="0" borderId="8" xfId="0" applyNumberFormat="1" applyFont="1" applyBorder="1" applyAlignment="1">
      <alignment horizontal="center"/>
    </xf>
    <xf numFmtId="0" fontId="15" fillId="0" borderId="8" xfId="0" applyFont="1" applyBorder="1" applyAlignment="1">
      <alignment horizontal="center"/>
    </xf>
    <xf numFmtId="2" fontId="15" fillId="0" borderId="8" xfId="0" applyNumberFormat="1" applyFont="1" applyBorder="1" applyAlignment="1">
      <alignment horizontal="center"/>
    </xf>
    <xf numFmtId="2" fontId="16" fillId="0" borderId="8" xfId="0" applyNumberFormat="1" applyFont="1" applyBorder="1" applyAlignment="1">
      <alignment horizontal="center"/>
    </xf>
    <xf numFmtId="0" fontId="16" fillId="0" borderId="8" xfId="0" applyFont="1" applyBorder="1" applyAlignment="1">
      <alignment horizontal="left" vertical="center"/>
    </xf>
    <xf numFmtId="3" fontId="2" fillId="0" borderId="0" xfId="0" applyNumberFormat="1" applyFont="1" applyAlignment="1">
      <alignment horizontal="left"/>
    </xf>
    <xf numFmtId="3" fontId="3" fillId="0" borderId="0" xfId="0" applyNumberFormat="1" applyFont="1" applyAlignment="1">
      <alignment horizontal="left"/>
    </xf>
    <xf numFmtId="0" fontId="18" fillId="0" borderId="0" xfId="0" applyFont="1" applyAlignment="1">
      <alignment horizontal="left"/>
    </xf>
    <xf numFmtId="0" fontId="5" fillId="0" borderId="0" xfId="0" applyFont="1"/>
    <xf numFmtId="169" fontId="2" fillId="0" borderId="0" xfId="0" applyNumberFormat="1" applyFont="1" applyAlignment="1">
      <alignment horizontal="left"/>
    </xf>
    <xf numFmtId="3" fontId="2" fillId="0" borderId="0" xfId="1" applyNumberFormat="1" applyFont="1" applyFill="1" applyAlignment="1">
      <alignment horizontal="left"/>
    </xf>
    <xf numFmtId="170" fontId="2" fillId="0" borderId="0" xfId="0" applyNumberFormat="1" applyFont="1" applyAlignment="1">
      <alignment horizontal="left"/>
    </xf>
    <xf numFmtId="167" fontId="10" fillId="0" borderId="0" xfId="0" applyNumberFormat="1" applyFont="1" applyFill="1" applyBorder="1" applyAlignment="1">
      <alignment horizontal="left"/>
    </xf>
    <xf numFmtId="168" fontId="10" fillId="0" borderId="0" xfId="0" applyNumberFormat="1" applyFont="1" applyFill="1" applyBorder="1" applyAlignment="1">
      <alignment horizontal="left"/>
    </xf>
    <xf numFmtId="3" fontId="20" fillId="0" borderId="0" xfId="0" applyNumberFormat="1" applyFont="1" applyFill="1" applyBorder="1" applyAlignment="1">
      <alignment horizontal="left"/>
    </xf>
    <xf numFmtId="171" fontId="2" fillId="0" borderId="0" xfId="0" applyNumberFormat="1" applyFont="1" applyAlignment="1">
      <alignment horizontal="left"/>
    </xf>
    <xf numFmtId="172" fontId="2" fillId="0" borderId="0" xfId="0" applyNumberFormat="1" applyFont="1" applyAlignment="1">
      <alignment horizontal="left"/>
    </xf>
    <xf numFmtId="0" fontId="10" fillId="0" borderId="0" xfId="0" applyFont="1" applyFill="1" applyBorder="1" applyAlignment="1">
      <alignment horizontal="left" vertical="center" wrapText="1"/>
    </xf>
    <xf numFmtId="0" fontId="3" fillId="0" borderId="3" xfId="0" applyFont="1" applyBorder="1" applyAlignment="1">
      <alignment horizontal="center" wrapText="1"/>
    </xf>
    <xf numFmtId="167" fontId="2" fillId="0" borderId="0" xfId="0" applyNumberFormat="1" applyFont="1" applyAlignment="1">
      <alignment horizontal="left"/>
    </xf>
    <xf numFmtId="3" fontId="20" fillId="0" borderId="0" xfId="0" applyNumberFormat="1" applyFont="1" applyFill="1" applyBorder="1"/>
    <xf numFmtId="0" fontId="15" fillId="0" borderId="6" xfId="0" applyFont="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0185891711989"/>
          <c:y val="4.7741550824665434E-2"/>
          <c:w val="0.8447261953080607"/>
          <c:h val="0.78261443245520235"/>
        </c:manualLayout>
      </c:layout>
      <c:lineChart>
        <c:grouping val="standard"/>
        <c:varyColors val="0"/>
        <c:ser>
          <c:idx val="4"/>
          <c:order val="0"/>
          <c:tx>
            <c:strRef>
              <c:f>'TOTAL AFRICA'!$A$5</c:f>
              <c:strCache>
                <c:ptCount val="1"/>
                <c:pt idx="0">
                  <c:v>North Africa (FJ)</c:v>
                </c:pt>
              </c:strCache>
            </c:strRef>
          </c:tx>
          <c:spPr>
            <a:ln w="28575">
              <a:solidFill>
                <a:schemeClr val="tx1"/>
              </a:solidFill>
              <a:prstDash val="solid"/>
            </a:ln>
          </c:spPr>
          <c:marker>
            <c:symbol val="triangle"/>
            <c:size val="7"/>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AFRICA'!$C$5:$N$5</c:f>
              <c:numCache>
                <c:formatCode>#,##0</c:formatCode>
                <c:ptCount val="12"/>
                <c:pt idx="0">
                  <c:v>12867486.489302196</c:v>
                </c:pt>
                <c:pt idx="1">
                  <c:v>14227931.80545615</c:v>
                </c:pt>
                <c:pt idx="2">
                  <c:v>15732213.406947102</c:v>
                </c:pt>
                <c:pt idx="3">
                  <c:v>17395538.723823056</c:v>
                </c:pt>
                <c:pt idx="4">
                  <c:v>19554238.006125048</c:v>
                </c:pt>
                <c:pt idx="5">
                  <c:v>22053493.057933837</c:v>
                </c:pt>
                <c:pt idx="6">
                  <c:v>25644041.055001348</c:v>
                </c:pt>
                <c:pt idx="7">
                  <c:v>27852367.072447047</c:v>
                </c:pt>
                <c:pt idx="8">
                  <c:v>31106914.261990525</c:v>
                </c:pt>
                <c:pt idx="9">
                  <c:v>36349659.835883841</c:v>
                </c:pt>
                <c:pt idx="10">
                  <c:v>43053818.000000112</c:v>
                </c:pt>
                <c:pt idx="11">
                  <c:v>55678695</c:v>
                </c:pt>
              </c:numCache>
            </c:numRef>
          </c:val>
          <c:smooth val="0"/>
          <c:extLst>
            <c:ext xmlns:c16="http://schemas.microsoft.com/office/drawing/2014/chart" uri="{C3380CC4-5D6E-409C-BE32-E72D297353CC}">
              <c16:uniqueId val="{00000000-301D-416A-B715-A31B6AF95578}"/>
            </c:ext>
          </c:extLst>
        </c:ser>
        <c:ser>
          <c:idx val="5"/>
          <c:order val="1"/>
          <c:tx>
            <c:strRef>
              <c:f>'TOTAL AFRICA'!$A$6</c:f>
              <c:strCache>
                <c:ptCount val="1"/>
                <c:pt idx="0">
                  <c:v>Southern Africa (FJ)</c:v>
                </c:pt>
              </c:strCache>
            </c:strRef>
          </c:tx>
          <c:spPr>
            <a:ln>
              <a:solidFill>
                <a:schemeClr val="tx1"/>
              </a:solidFill>
            </a:ln>
          </c:spPr>
          <c:marker>
            <c:symbol val="square"/>
            <c:size val="5"/>
            <c:spPr>
              <a:solidFill>
                <a:schemeClr val="bg1"/>
              </a:solidFill>
              <a:ln>
                <a:solidFill>
                  <a:schemeClr val="tx1"/>
                </a:solidFill>
              </a:ln>
            </c:spPr>
          </c:marker>
          <c:val>
            <c:numRef>
              <c:f>'TOTAL AFRICA'!$C$6:$N$6</c:f>
              <c:numCache>
                <c:formatCode>#,##0</c:formatCode>
                <c:ptCount val="12"/>
                <c:pt idx="0">
                  <c:v>4034023.6277407515</c:v>
                </c:pt>
                <c:pt idx="1">
                  <c:v>4460530.2772077601</c:v>
                </c:pt>
                <c:pt idx="2">
                  <c:v>4932130.3467501123</c:v>
                </c:pt>
                <c:pt idx="3">
                  <c:v>5453591.4444147917</c:v>
                </c:pt>
                <c:pt idx="4">
                  <c:v>6030185.244838804</c:v>
                </c:pt>
                <c:pt idx="5">
                  <c:v>6667740.7828766387</c:v>
                </c:pt>
                <c:pt idx="6">
                  <c:v>7849150.1761890594</c:v>
                </c:pt>
                <c:pt idx="7">
                  <c:v>9154560.4239534512</c:v>
                </c:pt>
                <c:pt idx="8">
                  <c:v>11271088.658618048</c:v>
                </c:pt>
                <c:pt idx="9">
                  <c:v>13764276.078742122</c:v>
                </c:pt>
                <c:pt idx="10">
                  <c:v>18279888</c:v>
                </c:pt>
                <c:pt idx="11">
                  <c:v>23187228</c:v>
                </c:pt>
              </c:numCache>
            </c:numRef>
          </c:val>
          <c:smooth val="0"/>
          <c:extLst>
            <c:ext xmlns:c16="http://schemas.microsoft.com/office/drawing/2014/chart" uri="{C3380CC4-5D6E-409C-BE32-E72D297353CC}">
              <c16:uniqueId val="{00000001-301D-416A-B715-A31B6AF95578}"/>
            </c:ext>
          </c:extLst>
        </c:ser>
        <c:ser>
          <c:idx val="0"/>
          <c:order val="2"/>
          <c:tx>
            <c:strRef>
              <c:f>'TOTAL AFRICA'!$A$16</c:f>
              <c:strCache>
                <c:ptCount val="1"/>
                <c:pt idx="0">
                  <c:v>North Africa (M)</c:v>
                </c:pt>
              </c:strCache>
            </c:strRef>
          </c:tx>
          <c:spPr>
            <a:ln>
              <a:solidFill>
                <a:schemeClr val="bg1">
                  <a:lumMod val="65000"/>
                </a:schemeClr>
              </a:solidFill>
            </a:ln>
          </c:spPr>
          <c:marker>
            <c:symbol val="triangle"/>
            <c:size val="7"/>
            <c:spPr>
              <a:solidFill>
                <a:schemeClr val="bg1">
                  <a:lumMod val="75000"/>
                </a:schemeClr>
              </a:solidFill>
              <a:ln>
                <a:solidFill>
                  <a:schemeClr val="tx1"/>
                </a:solidFill>
              </a:ln>
            </c:spPr>
          </c:marker>
          <c:val>
            <c:numRef>
              <c:f>'TOTAL AFRICA'!$C$16:$N$16</c:f>
              <c:numCache>
                <c:formatCode>#,##0</c:formatCode>
                <c:ptCount val="12"/>
                <c:pt idx="0">
                  <c:v>24618105.145348907</c:v>
                </c:pt>
                <c:pt idx="1">
                  <c:v>25800914.484096963</c:v>
                </c:pt>
                <c:pt idx="2">
                  <c:v>26886195.304937381</c:v>
                </c:pt>
                <c:pt idx="3">
                  <c:v>28161601.656657383</c:v>
                </c:pt>
                <c:pt idx="4">
                  <c:v>29144590.595181488</c:v>
                </c:pt>
                <c:pt idx="5">
                  <c:v>30163968.861546993</c:v>
                </c:pt>
                <c:pt idx="6">
                  <c:v>31150661.45608316</c:v>
                </c:pt>
                <c:pt idx="7">
                  <c:v>31779029.280332595</c:v>
                </c:pt>
                <c:pt idx="8">
                  <c:v>35102354.15739014</c:v>
                </c:pt>
                <c:pt idx="9">
                  <c:v>38012663.251716621</c:v>
                </c:pt>
                <c:pt idx="10">
                  <c:v>44113000</c:v>
                </c:pt>
                <c:pt idx="11">
                  <c:v>55869000</c:v>
                </c:pt>
              </c:numCache>
            </c:numRef>
          </c:val>
          <c:smooth val="0"/>
          <c:extLst>
            <c:ext xmlns:c16="http://schemas.microsoft.com/office/drawing/2014/chart" uri="{C3380CC4-5D6E-409C-BE32-E72D297353CC}">
              <c16:uniqueId val="{00000002-301D-416A-B715-A31B6AF95578}"/>
            </c:ext>
          </c:extLst>
        </c:ser>
        <c:ser>
          <c:idx val="1"/>
          <c:order val="3"/>
          <c:tx>
            <c:strRef>
              <c:f>'TOTAL AFRICA'!$A$17</c:f>
              <c:strCache>
                <c:ptCount val="1"/>
                <c:pt idx="0">
                  <c:v>Southern Africa (M)</c:v>
                </c:pt>
              </c:strCache>
            </c:strRef>
          </c:tx>
          <c:spPr>
            <a:ln>
              <a:solidFill>
                <a:schemeClr val="bg1">
                  <a:lumMod val="75000"/>
                </a:schemeClr>
              </a:solidFill>
            </a:ln>
          </c:spPr>
          <c:marker>
            <c:symbol val="square"/>
            <c:size val="5"/>
            <c:spPr>
              <a:solidFill>
                <a:schemeClr val="bg1">
                  <a:lumMod val="75000"/>
                </a:schemeClr>
              </a:solidFill>
              <a:ln>
                <a:solidFill>
                  <a:schemeClr val="tx1"/>
                </a:solidFill>
              </a:ln>
            </c:spPr>
          </c:marker>
          <c:val>
            <c:numRef>
              <c:f>'TOTAL AFRICA'!$C$17:$N$17</c:f>
              <c:numCache>
                <c:formatCode>#,##0</c:formatCode>
                <c:ptCount val="12"/>
                <c:pt idx="0">
                  <c:v>9656475.2562723197</c:v>
                </c:pt>
                <c:pt idx="1">
                  <c:v>9766446.5461634211</c:v>
                </c:pt>
                <c:pt idx="2">
                  <c:v>9859978.7706602868</c:v>
                </c:pt>
                <c:pt idx="3">
                  <c:v>10019095.131757041</c:v>
                </c:pt>
                <c:pt idx="4">
                  <c:v>10245470.604507683</c:v>
                </c:pt>
                <c:pt idx="5">
                  <c:v>10637853.778343296</c:v>
                </c:pt>
                <c:pt idx="6">
                  <c:v>11068858.972712683</c:v>
                </c:pt>
                <c:pt idx="7">
                  <c:v>11292239.210167408</c:v>
                </c:pt>
                <c:pt idx="8">
                  <c:v>12473657.276986865</c:v>
                </c:pt>
                <c:pt idx="9">
                  <c:v>13508251.206639186</c:v>
                </c:pt>
                <c:pt idx="10">
                  <c:v>15676877</c:v>
                </c:pt>
                <c:pt idx="11">
                  <c:v>20813032</c:v>
                </c:pt>
              </c:numCache>
            </c:numRef>
          </c:val>
          <c:smooth val="0"/>
          <c:extLst>
            <c:ext xmlns:c16="http://schemas.microsoft.com/office/drawing/2014/chart" uri="{C3380CC4-5D6E-409C-BE32-E72D297353CC}">
              <c16:uniqueId val="{00000003-301D-416A-B715-A31B6AF95578}"/>
            </c:ext>
          </c:extLst>
        </c:ser>
        <c:dLbls>
          <c:showLegendKey val="0"/>
          <c:showVal val="0"/>
          <c:showCatName val="0"/>
          <c:showSerName val="0"/>
          <c:showPercent val="0"/>
          <c:showBubbleSize val="0"/>
        </c:dLbls>
        <c:marker val="1"/>
        <c:smooth val="0"/>
        <c:axId val="60438784"/>
        <c:axId val="60461440"/>
      </c:lineChart>
      <c:catAx>
        <c:axId val="60438784"/>
        <c:scaling>
          <c:orientation val="minMax"/>
        </c:scaling>
        <c:delete val="0"/>
        <c:axPos val="b"/>
        <c:numFmt formatCode="General" sourceLinked="1"/>
        <c:majorTickMark val="out"/>
        <c:minorTickMark val="none"/>
        <c:tickLblPos val="nextTo"/>
        <c:txPr>
          <a:bodyPr/>
          <a:lstStyle/>
          <a:p>
            <a:pPr>
              <a:defRPr sz="1000" b="1"/>
            </a:pPr>
            <a:endParaRPr lang="en-US"/>
          </a:p>
        </c:txPr>
        <c:crossAx val="60461440"/>
        <c:crosses val="autoZero"/>
        <c:auto val="1"/>
        <c:lblAlgn val="ctr"/>
        <c:lblOffset val="100"/>
        <c:noMultiLvlLbl val="0"/>
      </c:catAx>
      <c:valAx>
        <c:axId val="60461440"/>
        <c:scaling>
          <c:orientation val="minMax"/>
        </c:scaling>
        <c:delete val="0"/>
        <c:axPos val="l"/>
        <c:majorGridlines>
          <c:spPr>
            <a:ln>
              <a:prstDash val="sysDash"/>
            </a:ln>
          </c:spPr>
        </c:majorGridlines>
        <c:numFmt formatCode="#,##0" sourceLinked="1"/>
        <c:majorTickMark val="out"/>
        <c:minorTickMark val="none"/>
        <c:tickLblPos val="nextTo"/>
        <c:txPr>
          <a:bodyPr/>
          <a:lstStyle/>
          <a:p>
            <a:pPr>
              <a:defRPr sz="1050"/>
            </a:pPr>
            <a:endParaRPr lang="en-US"/>
          </a:p>
        </c:txPr>
        <c:crossAx val="60438784"/>
        <c:crosses val="autoZero"/>
        <c:crossBetween val="between"/>
      </c:valAx>
    </c:plotArea>
    <c:legend>
      <c:legendPos val="b"/>
      <c:layout>
        <c:manualLayout>
          <c:xMode val="edge"/>
          <c:yMode val="edge"/>
          <c:x val="0.13352155207403196"/>
          <c:y val="0.92471404037458294"/>
          <c:w val="0.83959563014437721"/>
          <c:h val="4.8629662032986617E-2"/>
        </c:manualLayout>
      </c:layout>
      <c:overlay val="0"/>
      <c:txPr>
        <a:bodyPr/>
        <a:lstStyle/>
        <a:p>
          <a:pPr>
            <a:defRPr sz="800"/>
          </a:pPr>
          <a:endParaRPr lang="en-US"/>
        </a:p>
      </c:txPr>
    </c:legend>
    <c:plotVisOnly val="1"/>
    <c:dispBlanksAs val="gap"/>
    <c:showDLblsOverMax val="0"/>
  </c:chart>
  <c:txPr>
    <a:bodyPr/>
    <a:lstStyle/>
    <a:p>
      <a:pPr>
        <a:defRPr sz="1600">
          <a:latin typeface="Times New Roman" pitchFamily="18" charset="0"/>
          <a:cs typeface="Times New Roman" pitchFamily="18"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0185891711989"/>
          <c:y val="4.7741550824665434E-2"/>
          <c:w val="0.8447261953080607"/>
          <c:h val="0.76286134603544931"/>
        </c:manualLayout>
      </c:layout>
      <c:lineChart>
        <c:grouping val="standard"/>
        <c:varyColors val="0"/>
        <c:ser>
          <c:idx val="6"/>
          <c:order val="0"/>
          <c:tx>
            <c:strRef>
              <c:f>'TOTAL AFRICA'!$A$7</c:f>
              <c:strCache>
                <c:ptCount val="1"/>
                <c:pt idx="0">
                  <c:v>West Africa (FJ)</c:v>
                </c:pt>
              </c:strCache>
            </c:strRef>
          </c:tx>
          <c:spPr>
            <a:ln>
              <a:solidFill>
                <a:schemeClr val="tx1"/>
              </a:solidFill>
            </a:ln>
          </c:spPr>
          <c:marker>
            <c:symbol val="square"/>
            <c:size val="5"/>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AFRICA'!$C$7:$N$7</c:f>
              <c:numCache>
                <c:formatCode>#,##0</c:formatCode>
                <c:ptCount val="12"/>
                <c:pt idx="0">
                  <c:v>28672121.675261188</c:v>
                </c:pt>
                <c:pt idx="1">
                  <c:v>29823231.926823325</c:v>
                </c:pt>
                <c:pt idx="2">
                  <c:v>31184103.810145646</c:v>
                </c:pt>
                <c:pt idx="3">
                  <c:v>33035189.568562981</c:v>
                </c:pt>
                <c:pt idx="4">
                  <c:v>35132157.448905773</c:v>
                </c:pt>
                <c:pt idx="5">
                  <c:v>37247255.783026762</c:v>
                </c:pt>
                <c:pt idx="6">
                  <c:v>40675868.615219876</c:v>
                </c:pt>
                <c:pt idx="7">
                  <c:v>44172255.072938271</c:v>
                </c:pt>
                <c:pt idx="8">
                  <c:v>51440173.733570263</c:v>
                </c:pt>
                <c:pt idx="9">
                  <c:v>59272646.834128484</c:v>
                </c:pt>
                <c:pt idx="10">
                  <c:v>70691861</c:v>
                </c:pt>
                <c:pt idx="11">
                  <c:v>84739943</c:v>
                </c:pt>
              </c:numCache>
            </c:numRef>
          </c:val>
          <c:smooth val="0"/>
          <c:extLst>
            <c:ext xmlns:c16="http://schemas.microsoft.com/office/drawing/2014/chart" uri="{C3380CC4-5D6E-409C-BE32-E72D297353CC}">
              <c16:uniqueId val="{00000000-076E-4BB7-9A48-E2FC0980E6E7}"/>
            </c:ext>
          </c:extLst>
        </c:ser>
        <c:ser>
          <c:idx val="0"/>
          <c:order val="1"/>
          <c:tx>
            <c:strRef>
              <c:f>'TOTAL AFRICA'!$A$9</c:f>
              <c:strCache>
                <c:ptCount val="1"/>
                <c:pt idx="0">
                  <c:v>Central Africa (FJ)</c:v>
                </c:pt>
              </c:strCache>
            </c:strRef>
          </c:tx>
          <c:spPr>
            <a:ln>
              <a:solidFill>
                <a:schemeClr val="tx1"/>
              </a:solidFill>
            </a:ln>
          </c:spPr>
          <c:marker>
            <c:symbol val="triangle"/>
            <c:size val="6"/>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AFRICA'!$C$9:$N$9</c:f>
              <c:numCache>
                <c:formatCode>#,##0</c:formatCode>
                <c:ptCount val="12"/>
                <c:pt idx="0">
                  <c:v>17298720.719339397</c:v>
                </c:pt>
                <c:pt idx="1">
                  <c:v>17715182.367816016</c:v>
                </c:pt>
                <c:pt idx="2">
                  <c:v>18705461.751679793</c:v>
                </c:pt>
                <c:pt idx="3">
                  <c:v>19897482.599114876</c:v>
                </c:pt>
                <c:pt idx="4">
                  <c:v>20856154.154736768</c:v>
                </c:pt>
                <c:pt idx="5">
                  <c:v>19808271.737195414</c:v>
                </c:pt>
                <c:pt idx="6">
                  <c:v>18154865.877304897</c:v>
                </c:pt>
                <c:pt idx="7">
                  <c:v>17249262.685130663</c:v>
                </c:pt>
                <c:pt idx="8">
                  <c:v>19732864.153062344</c:v>
                </c:pt>
                <c:pt idx="9">
                  <c:v>22375186.957074575</c:v>
                </c:pt>
                <c:pt idx="10">
                  <c:v>26393757</c:v>
                </c:pt>
                <c:pt idx="11">
                  <c:v>32157900</c:v>
                </c:pt>
              </c:numCache>
            </c:numRef>
          </c:val>
          <c:smooth val="0"/>
          <c:extLst>
            <c:ext xmlns:c16="http://schemas.microsoft.com/office/drawing/2014/chart" uri="{C3380CC4-5D6E-409C-BE32-E72D297353CC}">
              <c16:uniqueId val="{00000001-076E-4BB7-9A48-E2FC0980E6E7}"/>
            </c:ext>
          </c:extLst>
        </c:ser>
        <c:ser>
          <c:idx val="1"/>
          <c:order val="2"/>
          <c:tx>
            <c:strRef>
              <c:f>'TOTAL AFRICA'!$A$8</c:f>
              <c:strCache>
                <c:ptCount val="1"/>
                <c:pt idx="0">
                  <c:v>East Africa (FJ)</c:v>
                </c:pt>
              </c:strCache>
            </c:strRef>
          </c:tx>
          <c:spPr>
            <a:ln>
              <a:solidFill>
                <a:schemeClr val="tx1"/>
              </a:solidFill>
            </a:ln>
          </c:spPr>
          <c:marker>
            <c:symbol val="circle"/>
            <c:size val="6"/>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AFRICA'!$C$8:$N$8</c:f>
              <c:numCache>
                <c:formatCode>#,##0</c:formatCode>
                <c:ptCount val="12"/>
                <c:pt idx="0">
                  <c:v>25387656.037823491</c:v>
                </c:pt>
                <c:pt idx="1">
                  <c:v>25839034.351223625</c:v>
                </c:pt>
                <c:pt idx="2">
                  <c:v>26256394.258311104</c:v>
                </c:pt>
                <c:pt idx="3">
                  <c:v>26770396.280735958</c:v>
                </c:pt>
                <c:pt idx="4">
                  <c:v>27761829.338028003</c:v>
                </c:pt>
                <c:pt idx="5">
                  <c:v>26444485.610077027</c:v>
                </c:pt>
                <c:pt idx="6">
                  <c:v>24725923.249466926</c:v>
                </c:pt>
                <c:pt idx="7">
                  <c:v>24131151.156373195</c:v>
                </c:pt>
                <c:pt idx="8">
                  <c:v>28164620.68900213</c:v>
                </c:pt>
                <c:pt idx="9">
                  <c:v>32365584.662463874</c:v>
                </c:pt>
                <c:pt idx="10">
                  <c:v>38686660</c:v>
                </c:pt>
                <c:pt idx="11">
                  <c:v>49687823</c:v>
                </c:pt>
              </c:numCache>
            </c:numRef>
          </c:val>
          <c:smooth val="0"/>
          <c:extLst>
            <c:ext xmlns:c16="http://schemas.microsoft.com/office/drawing/2014/chart" uri="{C3380CC4-5D6E-409C-BE32-E72D297353CC}">
              <c16:uniqueId val="{00000002-076E-4BB7-9A48-E2FC0980E6E7}"/>
            </c:ext>
          </c:extLst>
        </c:ser>
        <c:ser>
          <c:idx val="2"/>
          <c:order val="3"/>
          <c:tx>
            <c:strRef>
              <c:f>'TOTAL AFRICA'!$A$18</c:f>
              <c:strCache>
                <c:ptCount val="1"/>
                <c:pt idx="0">
                  <c:v>West Africa (M)</c:v>
                </c:pt>
              </c:strCache>
            </c:strRef>
          </c:tx>
          <c:spPr>
            <a:ln>
              <a:solidFill>
                <a:schemeClr val="bg1">
                  <a:lumMod val="75000"/>
                </a:schemeClr>
              </a:solidFill>
            </a:ln>
          </c:spPr>
          <c:marker>
            <c:symbol val="square"/>
            <c:size val="5"/>
            <c:spPr>
              <a:solidFill>
                <a:schemeClr val="bg1">
                  <a:lumMod val="75000"/>
                </a:schemeClr>
              </a:solidFill>
              <a:ln>
                <a:solidFill>
                  <a:schemeClr val="tx1"/>
                </a:solidFill>
              </a:ln>
            </c:spPr>
          </c:marker>
          <c:val>
            <c:numRef>
              <c:f>'TOTAL AFRICA'!$C$18:$N$18</c:f>
              <c:numCache>
                <c:formatCode>#,##0</c:formatCode>
                <c:ptCount val="12"/>
                <c:pt idx="0">
                  <c:v>39276808.374289744</c:v>
                </c:pt>
                <c:pt idx="1">
                  <c:v>39279897.718140364</c:v>
                </c:pt>
                <c:pt idx="2">
                  <c:v>42589577.313523591</c:v>
                </c:pt>
                <c:pt idx="3">
                  <c:v>43413030.083002657</c:v>
                </c:pt>
                <c:pt idx="4">
                  <c:v>44455566.783591047</c:v>
                </c:pt>
                <c:pt idx="5">
                  <c:v>45417567.777991854</c:v>
                </c:pt>
                <c:pt idx="6">
                  <c:v>47641405.606198713</c:v>
                </c:pt>
                <c:pt idx="7">
                  <c:v>49670522.913921282</c:v>
                </c:pt>
                <c:pt idx="8">
                  <c:v>55045281.181163505</c:v>
                </c:pt>
                <c:pt idx="9">
                  <c:v>59765401.660463974</c:v>
                </c:pt>
                <c:pt idx="10">
                  <c:v>63983000</c:v>
                </c:pt>
                <c:pt idx="11">
                  <c:v>80067000</c:v>
                </c:pt>
              </c:numCache>
            </c:numRef>
          </c:val>
          <c:smooth val="0"/>
          <c:extLst>
            <c:ext xmlns:c16="http://schemas.microsoft.com/office/drawing/2014/chart" uri="{C3380CC4-5D6E-409C-BE32-E72D297353CC}">
              <c16:uniqueId val="{00000003-076E-4BB7-9A48-E2FC0980E6E7}"/>
            </c:ext>
          </c:extLst>
        </c:ser>
        <c:ser>
          <c:idx val="3"/>
          <c:order val="4"/>
          <c:tx>
            <c:strRef>
              <c:f>'TOTAL AFRICA'!$A$19</c:f>
              <c:strCache>
                <c:ptCount val="1"/>
                <c:pt idx="0">
                  <c:v>East Africa (M)</c:v>
                </c:pt>
              </c:strCache>
            </c:strRef>
          </c:tx>
          <c:spPr>
            <a:ln>
              <a:solidFill>
                <a:schemeClr val="bg1">
                  <a:lumMod val="75000"/>
                </a:schemeClr>
              </a:solidFill>
            </a:ln>
          </c:spPr>
          <c:marker>
            <c:symbol val="circle"/>
            <c:size val="6"/>
            <c:spPr>
              <a:solidFill>
                <a:schemeClr val="bg1">
                  <a:lumMod val="75000"/>
                </a:schemeClr>
              </a:solidFill>
              <a:ln>
                <a:solidFill>
                  <a:schemeClr val="tx1"/>
                </a:solidFill>
              </a:ln>
            </c:spPr>
          </c:marker>
          <c:val>
            <c:numRef>
              <c:f>'TOTAL AFRICA'!$C$19:$N$19</c:f>
              <c:numCache>
                <c:formatCode>#,##0</c:formatCode>
                <c:ptCount val="12"/>
                <c:pt idx="0">
                  <c:v>27654773.804793939</c:v>
                </c:pt>
                <c:pt idx="1">
                  <c:v>27043076.45662665</c:v>
                </c:pt>
                <c:pt idx="2">
                  <c:v>26400885.089468922</c:v>
                </c:pt>
                <c:pt idx="3">
                  <c:v>25859953.223603562</c:v>
                </c:pt>
                <c:pt idx="4">
                  <c:v>25765459.405288242</c:v>
                </c:pt>
                <c:pt idx="5">
                  <c:v>26065526.199335765</c:v>
                </c:pt>
                <c:pt idx="6">
                  <c:v>27208607.674985141</c:v>
                </c:pt>
                <c:pt idx="7">
                  <c:v>28189778.807406738</c:v>
                </c:pt>
                <c:pt idx="8">
                  <c:v>31314158.040654272</c:v>
                </c:pt>
                <c:pt idx="9">
                  <c:v>33911426.596429445</c:v>
                </c:pt>
                <c:pt idx="10">
                  <c:v>39355595</c:v>
                </c:pt>
                <c:pt idx="11">
                  <c:v>50367595</c:v>
                </c:pt>
              </c:numCache>
            </c:numRef>
          </c:val>
          <c:smooth val="0"/>
          <c:extLst>
            <c:ext xmlns:c16="http://schemas.microsoft.com/office/drawing/2014/chart" uri="{C3380CC4-5D6E-409C-BE32-E72D297353CC}">
              <c16:uniqueId val="{00000004-076E-4BB7-9A48-E2FC0980E6E7}"/>
            </c:ext>
          </c:extLst>
        </c:ser>
        <c:ser>
          <c:idx val="4"/>
          <c:order val="5"/>
          <c:tx>
            <c:strRef>
              <c:f>'TOTAL AFRICA'!$A$20</c:f>
              <c:strCache>
                <c:ptCount val="1"/>
                <c:pt idx="0">
                  <c:v>Central Africa (M)</c:v>
                </c:pt>
              </c:strCache>
            </c:strRef>
          </c:tx>
          <c:spPr>
            <a:ln>
              <a:solidFill>
                <a:schemeClr val="bg1">
                  <a:lumMod val="75000"/>
                </a:schemeClr>
              </a:solidFill>
            </a:ln>
          </c:spPr>
          <c:marker>
            <c:symbol val="triangle"/>
            <c:size val="5"/>
            <c:spPr>
              <a:solidFill>
                <a:schemeClr val="bg1">
                  <a:lumMod val="75000"/>
                </a:schemeClr>
              </a:solidFill>
              <a:ln>
                <a:solidFill>
                  <a:schemeClr val="tx1"/>
                </a:solidFill>
              </a:ln>
            </c:spPr>
          </c:marker>
          <c:val>
            <c:numRef>
              <c:f>'TOTAL AFRICA'!$C$20:$N$20</c:f>
              <c:numCache>
                <c:formatCode>#,##0</c:formatCode>
                <c:ptCount val="12"/>
                <c:pt idx="0">
                  <c:v>18295111.101442102</c:v>
                </c:pt>
                <c:pt idx="1">
                  <c:v>17992840.651100822</c:v>
                </c:pt>
                <c:pt idx="2">
                  <c:v>18253277.501943778</c:v>
                </c:pt>
                <c:pt idx="3">
                  <c:v>18661879.659114994</c:v>
                </c:pt>
                <c:pt idx="4">
                  <c:v>18796577.949406214</c:v>
                </c:pt>
                <c:pt idx="5">
                  <c:v>18960359.145115454</c:v>
                </c:pt>
                <c:pt idx="6">
                  <c:v>19400250.171103269</c:v>
                </c:pt>
                <c:pt idx="7">
                  <c:v>19571994.8349884</c:v>
                </c:pt>
                <c:pt idx="8">
                  <c:v>21300313.397390317</c:v>
                </c:pt>
                <c:pt idx="9">
                  <c:v>22751564.954714127</c:v>
                </c:pt>
                <c:pt idx="10">
                  <c:v>26044000</c:v>
                </c:pt>
                <c:pt idx="11">
                  <c:v>32109000</c:v>
                </c:pt>
              </c:numCache>
            </c:numRef>
          </c:val>
          <c:smooth val="0"/>
          <c:extLst>
            <c:ext xmlns:c16="http://schemas.microsoft.com/office/drawing/2014/chart" uri="{C3380CC4-5D6E-409C-BE32-E72D297353CC}">
              <c16:uniqueId val="{00000005-076E-4BB7-9A48-E2FC0980E6E7}"/>
            </c:ext>
          </c:extLst>
        </c:ser>
        <c:dLbls>
          <c:showLegendKey val="0"/>
          <c:showVal val="0"/>
          <c:showCatName val="0"/>
          <c:showSerName val="0"/>
          <c:showPercent val="0"/>
          <c:showBubbleSize val="0"/>
        </c:dLbls>
        <c:marker val="1"/>
        <c:smooth val="0"/>
        <c:axId val="60493824"/>
        <c:axId val="60495744"/>
      </c:lineChart>
      <c:catAx>
        <c:axId val="60493824"/>
        <c:scaling>
          <c:orientation val="minMax"/>
        </c:scaling>
        <c:delete val="0"/>
        <c:axPos val="b"/>
        <c:numFmt formatCode="General" sourceLinked="1"/>
        <c:majorTickMark val="out"/>
        <c:minorTickMark val="none"/>
        <c:tickLblPos val="nextTo"/>
        <c:txPr>
          <a:bodyPr/>
          <a:lstStyle/>
          <a:p>
            <a:pPr>
              <a:defRPr sz="1000" b="1"/>
            </a:pPr>
            <a:endParaRPr lang="en-US"/>
          </a:p>
        </c:txPr>
        <c:crossAx val="60495744"/>
        <c:crosses val="autoZero"/>
        <c:auto val="1"/>
        <c:lblAlgn val="ctr"/>
        <c:lblOffset val="100"/>
        <c:noMultiLvlLbl val="0"/>
      </c:catAx>
      <c:valAx>
        <c:axId val="60495744"/>
        <c:scaling>
          <c:orientation val="minMax"/>
        </c:scaling>
        <c:delete val="0"/>
        <c:axPos val="l"/>
        <c:majorGridlines>
          <c:spPr>
            <a:ln>
              <a:prstDash val="sysDash"/>
            </a:ln>
          </c:spPr>
        </c:majorGridlines>
        <c:numFmt formatCode="#,##0" sourceLinked="1"/>
        <c:majorTickMark val="out"/>
        <c:minorTickMark val="none"/>
        <c:tickLblPos val="nextTo"/>
        <c:txPr>
          <a:bodyPr/>
          <a:lstStyle/>
          <a:p>
            <a:pPr>
              <a:defRPr sz="1050"/>
            </a:pPr>
            <a:endParaRPr lang="en-US"/>
          </a:p>
        </c:txPr>
        <c:crossAx val="60493824"/>
        <c:crosses val="autoZero"/>
        <c:crossBetween val="between"/>
      </c:valAx>
    </c:plotArea>
    <c:legend>
      <c:legendPos val="b"/>
      <c:layout>
        <c:manualLayout>
          <c:xMode val="edge"/>
          <c:yMode val="edge"/>
          <c:x val="0.13146076987671751"/>
          <c:y val="0.88520786753507674"/>
          <c:w val="0.80426584234930443"/>
          <c:h val="0.11479213246492337"/>
        </c:manualLayout>
      </c:layout>
      <c:overlay val="0"/>
      <c:txPr>
        <a:bodyPr/>
        <a:lstStyle/>
        <a:p>
          <a:pPr>
            <a:defRPr sz="1000"/>
          </a:pPr>
          <a:endParaRPr lang="en-US"/>
        </a:p>
      </c:txPr>
    </c:legend>
    <c:plotVisOnly val="1"/>
    <c:dispBlanksAs val="gap"/>
    <c:showDLblsOverMax val="0"/>
  </c:chart>
  <c:txPr>
    <a:bodyPr/>
    <a:lstStyle/>
    <a:p>
      <a:pPr>
        <a:defRPr sz="1600">
          <a:latin typeface="Times New Roman" pitchFamily="18" charset="0"/>
          <a:cs typeface="Times New Roman" pitchFamily="18"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zoomScale="120" workbookViewId="0"/>
  </sheetViews>
  <pageMargins left="0.7" right="0.7" top="0.75" bottom="0.75" header="0.3" footer="0.3"/>
  <pageSetup paperSize="11"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zoomScale="120" workbookViewId="0"/>
  </sheetViews>
  <pageMargins left="0.7" right="0.7" top="0.75" bottom="0.75" header="0.3" footer="0.3"/>
  <pageSetup paperSize="11"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6146800" cy="386080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146800" cy="386080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showGridLines="0" topLeftCell="A7" workbookViewId="0">
      <selection activeCell="A9" sqref="A9"/>
    </sheetView>
  </sheetViews>
  <sheetFormatPr defaultColWidth="9.109375" defaultRowHeight="13.8" x14ac:dyDescent="0.25"/>
  <cols>
    <col min="1" max="1" width="126.109375" style="21" customWidth="1"/>
    <col min="2" max="2" width="9.109375" style="21"/>
    <col min="3" max="3" width="45.44140625" style="52" customWidth="1"/>
    <col min="4" max="16384" width="9.109375" style="21"/>
  </cols>
  <sheetData>
    <row r="1" spans="1:15" s="20" customFormat="1" ht="21.6" thickBot="1" x14ac:dyDescent="0.45">
      <c r="A1" s="19" t="s">
        <v>203</v>
      </c>
      <c r="C1" s="74"/>
    </row>
    <row r="2" spans="1:15" ht="20.25" customHeight="1" x14ac:dyDescent="0.25">
      <c r="A2" s="24"/>
      <c r="C2" s="86" t="s">
        <v>164</v>
      </c>
      <c r="D2" s="76" t="s">
        <v>168</v>
      </c>
      <c r="E2" s="76" t="s">
        <v>169</v>
      </c>
      <c r="F2" s="76" t="s">
        <v>170</v>
      </c>
      <c r="G2" s="76" t="s">
        <v>171</v>
      </c>
      <c r="H2" s="76" t="s">
        <v>172</v>
      </c>
      <c r="I2" s="76" t="s">
        <v>173</v>
      </c>
      <c r="J2" s="76" t="s">
        <v>174</v>
      </c>
      <c r="K2" s="76" t="s">
        <v>175</v>
      </c>
      <c r="L2" s="76" t="s">
        <v>176</v>
      </c>
      <c r="M2" s="77" t="s">
        <v>177</v>
      </c>
      <c r="N2" s="77" t="s">
        <v>178</v>
      </c>
      <c r="O2" s="78" t="s">
        <v>179</v>
      </c>
    </row>
    <row r="3" spans="1:15" s="22" customFormat="1" ht="20.25" customHeight="1" x14ac:dyDescent="0.25">
      <c r="A3" s="16" t="s">
        <v>148</v>
      </c>
      <c r="C3" s="79" t="s">
        <v>165</v>
      </c>
      <c r="D3" s="80">
        <v>2.4</v>
      </c>
      <c r="E3" s="80">
        <v>1.5</v>
      </c>
      <c r="F3" s="80">
        <v>0.8</v>
      </c>
      <c r="G3" s="80">
        <v>1</v>
      </c>
      <c r="H3" s="80">
        <v>0.2</v>
      </c>
      <c r="I3" s="80">
        <v>0.3</v>
      </c>
      <c r="J3" s="80">
        <v>0.3</v>
      </c>
      <c r="K3" s="80">
        <v>0.3</v>
      </c>
      <c r="L3" s="80">
        <v>0.3</v>
      </c>
      <c r="M3" s="81">
        <v>0.2</v>
      </c>
      <c r="N3" s="81">
        <v>0.2</v>
      </c>
      <c r="O3" s="82">
        <f>AVERAGE(E3:N3)</f>
        <v>0.51</v>
      </c>
    </row>
    <row r="4" spans="1:15" s="22" customFormat="1" ht="20.25" customHeight="1" x14ac:dyDescent="0.25">
      <c r="A4" s="16" t="s">
        <v>149</v>
      </c>
      <c r="C4" s="79" t="s">
        <v>166</v>
      </c>
      <c r="D4" s="83">
        <v>2.5</v>
      </c>
      <c r="E4" s="83">
        <v>2</v>
      </c>
      <c r="F4" s="83">
        <v>2</v>
      </c>
      <c r="G4" s="83">
        <v>2</v>
      </c>
      <c r="H4" s="83">
        <v>1</v>
      </c>
      <c r="I4" s="83">
        <v>1</v>
      </c>
      <c r="J4" s="83">
        <v>1</v>
      </c>
      <c r="K4" s="83">
        <v>1</v>
      </c>
      <c r="L4" s="83">
        <v>1</v>
      </c>
      <c r="M4" s="83">
        <v>1</v>
      </c>
      <c r="N4" s="83">
        <v>1</v>
      </c>
      <c r="O4" s="82">
        <f>AVERAGE(E4:N4)</f>
        <v>1.3</v>
      </c>
    </row>
    <row r="5" spans="1:15" ht="22.5" customHeight="1" thickBot="1" x14ac:dyDescent="0.3">
      <c r="A5" s="25"/>
      <c r="C5" s="79" t="s">
        <v>167</v>
      </c>
      <c r="D5" s="84">
        <f t="shared" ref="D5:N5" si="0">AVERAGE(D3:D4)</f>
        <v>2.4500000000000002</v>
      </c>
      <c r="E5" s="84">
        <f t="shared" si="0"/>
        <v>1.75</v>
      </c>
      <c r="F5" s="84">
        <f t="shared" si="0"/>
        <v>1.4</v>
      </c>
      <c r="G5" s="84">
        <f t="shared" si="0"/>
        <v>1.5</v>
      </c>
      <c r="H5" s="84">
        <f t="shared" si="0"/>
        <v>0.6</v>
      </c>
      <c r="I5" s="84">
        <f t="shared" si="0"/>
        <v>0.65</v>
      </c>
      <c r="J5" s="84">
        <f t="shared" si="0"/>
        <v>0.65</v>
      </c>
      <c r="K5" s="84">
        <f t="shared" si="0"/>
        <v>0.65</v>
      </c>
      <c r="L5" s="84">
        <f t="shared" si="0"/>
        <v>0.65</v>
      </c>
      <c r="M5" s="84">
        <f t="shared" si="0"/>
        <v>0.6</v>
      </c>
      <c r="N5" s="84">
        <f t="shared" si="0"/>
        <v>0.6</v>
      </c>
      <c r="O5" s="85">
        <f>AVERAGE(E5:N5)</f>
        <v>0.90500000000000003</v>
      </c>
    </row>
    <row r="6" spans="1:15" s="27" customFormat="1" ht="24" customHeight="1" x14ac:dyDescent="0.3">
      <c r="A6" s="26" t="s">
        <v>201</v>
      </c>
    </row>
    <row r="7" spans="1:15" ht="53.25" customHeight="1" x14ac:dyDescent="0.25">
      <c r="A7" s="16" t="s">
        <v>204</v>
      </c>
    </row>
    <row r="8" spans="1:15" ht="53.25" customHeight="1" x14ac:dyDescent="0.25">
      <c r="A8" s="16" t="s">
        <v>207</v>
      </c>
    </row>
    <row r="9" spans="1:15" ht="74.400000000000006" customHeight="1" x14ac:dyDescent="0.25">
      <c r="A9" s="103" t="s">
        <v>208</v>
      </c>
    </row>
    <row r="10" spans="1:15" ht="89.25" customHeight="1" x14ac:dyDescent="0.25">
      <c r="A10" s="16" t="s">
        <v>202</v>
      </c>
    </row>
    <row r="11" spans="1:15" ht="159" customHeight="1" thickBot="1" x14ac:dyDescent="0.3">
      <c r="A11" s="18" t="s">
        <v>189</v>
      </c>
    </row>
    <row r="12" spans="1:15" ht="30" customHeight="1" x14ac:dyDescent="0.25">
      <c r="A12" s="17" t="s">
        <v>180</v>
      </c>
    </row>
    <row r="13" spans="1:15" s="23" customFormat="1" ht="93.75" customHeight="1" x14ac:dyDescent="0.3">
      <c r="A13" s="16" t="s">
        <v>181</v>
      </c>
      <c r="C13" s="75"/>
    </row>
    <row r="14" spans="1:15" s="23" customFormat="1" ht="72.75" customHeight="1" x14ac:dyDescent="0.3">
      <c r="A14" s="16" t="s">
        <v>182</v>
      </c>
      <c r="C14" s="75"/>
    </row>
    <row r="15" spans="1:15" s="23" customFormat="1" ht="67.5" customHeight="1" x14ac:dyDescent="0.3">
      <c r="A15" s="16" t="s">
        <v>183</v>
      </c>
      <c r="C15" s="75"/>
    </row>
    <row r="16" spans="1:15" s="23" customFormat="1" ht="152.25" customHeight="1" x14ac:dyDescent="0.3">
      <c r="A16" s="16" t="s">
        <v>184</v>
      </c>
      <c r="C16" s="75"/>
    </row>
    <row r="17" spans="1:3" s="23" customFormat="1" ht="165.75" customHeight="1" x14ac:dyDescent="0.3">
      <c r="A17" s="16" t="s">
        <v>185</v>
      </c>
      <c r="C17" s="75"/>
    </row>
    <row r="18" spans="1:3" s="23" customFormat="1" ht="43.5" customHeight="1" thickBot="1" x14ac:dyDescent="0.35">
      <c r="A18" s="18" t="s">
        <v>186</v>
      </c>
      <c r="C18" s="7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6"/>
  <sheetViews>
    <sheetView workbookViewId="0">
      <selection activeCell="C12" activeCellId="5" sqref="C4 C7 C8 C9 C11 C12"/>
    </sheetView>
  </sheetViews>
  <sheetFormatPr defaultRowHeight="13.2" x14ac:dyDescent="0.25"/>
  <cols>
    <col min="1" max="1" width="16.6640625" style="32" customWidth="1"/>
    <col min="2" max="2" width="17.6640625" style="32" customWidth="1"/>
    <col min="3" max="3" width="13.5546875" style="28" customWidth="1"/>
    <col min="4" max="4" width="13.6640625" style="28" customWidth="1"/>
    <col min="5" max="5" width="12.44140625" style="28" customWidth="1"/>
    <col min="6" max="6" width="11.88671875" style="28" customWidth="1"/>
    <col min="7" max="7" width="12.44140625" style="28" customWidth="1"/>
    <col min="8" max="8" width="12.5546875" style="28" customWidth="1"/>
    <col min="9" max="9" width="12.33203125" style="28" customWidth="1"/>
    <col min="10" max="12" width="11.88671875" style="28" customWidth="1"/>
    <col min="13" max="13" width="12.6640625" style="28" customWidth="1"/>
    <col min="14" max="14" width="12" style="28" customWidth="1"/>
    <col min="15" max="15" width="9.109375" style="28"/>
    <col min="16" max="16" width="11.88671875" style="31" customWidth="1"/>
    <col min="17" max="17" width="13.88671875" style="31" customWidth="1"/>
    <col min="18" max="18" width="9.109375" style="28"/>
    <col min="19" max="19" width="11.88671875" style="28" customWidth="1"/>
    <col min="20" max="20" width="11.6640625" style="28" customWidth="1"/>
    <col min="21" max="251" width="9.109375" style="32"/>
    <col min="252" max="252" width="22.5546875" style="32" customWidth="1"/>
    <col min="253" max="253" width="20.33203125" style="32" customWidth="1"/>
    <col min="254" max="254" width="13.5546875" style="32" customWidth="1"/>
    <col min="255" max="255" width="13.6640625" style="32" customWidth="1"/>
    <col min="256" max="256" width="12.44140625" style="32" customWidth="1"/>
    <col min="257" max="257" width="11.88671875" style="32" customWidth="1"/>
    <col min="258" max="258" width="12.44140625" style="32" customWidth="1"/>
    <col min="259" max="259" width="12.5546875" style="32" customWidth="1"/>
    <col min="260" max="260" width="12.33203125" style="32" customWidth="1"/>
    <col min="261" max="263" width="11.88671875" style="32" customWidth="1"/>
    <col min="264" max="264" width="12.6640625" style="32" customWidth="1"/>
    <col min="265" max="265" width="12" style="32" customWidth="1"/>
    <col min="266" max="266" width="9.109375" style="32"/>
    <col min="267" max="267" width="11.88671875" style="32" customWidth="1"/>
    <col min="268" max="268" width="13.88671875" style="32" customWidth="1"/>
    <col min="269" max="269" width="9.109375" style="32"/>
    <col min="270" max="270" width="10.44140625" style="32" bestFit="1" customWidth="1"/>
    <col min="271" max="271" width="9.109375" style="32"/>
    <col min="272" max="272" width="9.44140625" style="32" bestFit="1" customWidth="1"/>
    <col min="273" max="273" width="9.109375" style="32"/>
    <col min="274" max="274" width="8.33203125" style="32" customWidth="1"/>
    <col min="275" max="275" width="11.88671875" style="32" customWidth="1"/>
    <col min="276" max="276" width="11.6640625" style="32" customWidth="1"/>
    <col min="277" max="507" width="9.109375" style="32"/>
    <col min="508" max="508" width="22.5546875" style="32" customWidth="1"/>
    <col min="509" max="509" width="20.33203125" style="32" customWidth="1"/>
    <col min="510" max="510" width="13.5546875" style="32" customWidth="1"/>
    <col min="511" max="511" width="13.6640625" style="32" customWidth="1"/>
    <col min="512" max="512" width="12.44140625" style="32" customWidth="1"/>
    <col min="513" max="513" width="11.88671875" style="32" customWidth="1"/>
    <col min="514" max="514" width="12.44140625" style="32" customWidth="1"/>
    <col min="515" max="515" width="12.5546875" style="32" customWidth="1"/>
    <col min="516" max="516" width="12.33203125" style="32" customWidth="1"/>
    <col min="517" max="519" width="11.88671875" style="32" customWidth="1"/>
    <col min="520" max="520" width="12.6640625" style="32" customWidth="1"/>
    <col min="521" max="521" width="12" style="32" customWidth="1"/>
    <col min="522" max="522" width="9.109375" style="32"/>
    <col min="523" max="523" width="11.88671875" style="32" customWidth="1"/>
    <col min="524" max="524" width="13.88671875" style="32" customWidth="1"/>
    <col min="525" max="525" width="9.109375" style="32"/>
    <col min="526" max="526" width="10.44140625" style="32" bestFit="1" customWidth="1"/>
    <col min="527" max="527" width="9.109375" style="32"/>
    <col min="528" max="528" width="9.44140625" style="32" bestFit="1" customWidth="1"/>
    <col min="529" max="529" width="9.109375" style="32"/>
    <col min="530" max="530" width="8.33203125" style="32" customWidth="1"/>
    <col min="531" max="531" width="11.88671875" style="32" customWidth="1"/>
    <col min="532" max="532" width="11.6640625" style="32" customWidth="1"/>
    <col min="533" max="763" width="9.109375" style="32"/>
    <col min="764" max="764" width="22.5546875" style="32" customWidth="1"/>
    <col min="765" max="765" width="20.33203125" style="32" customWidth="1"/>
    <col min="766" max="766" width="13.5546875" style="32" customWidth="1"/>
    <col min="767" max="767" width="13.6640625" style="32" customWidth="1"/>
    <col min="768" max="768" width="12.44140625" style="32" customWidth="1"/>
    <col min="769" max="769" width="11.88671875" style="32" customWidth="1"/>
    <col min="770" max="770" width="12.44140625" style="32" customWidth="1"/>
    <col min="771" max="771" width="12.5546875" style="32" customWidth="1"/>
    <col min="772" max="772" width="12.33203125" style="32" customWidth="1"/>
    <col min="773" max="775" width="11.88671875" style="32" customWidth="1"/>
    <col min="776" max="776" width="12.6640625" style="32" customWidth="1"/>
    <col min="777" max="777" width="12" style="32" customWidth="1"/>
    <col min="778" max="778" width="9.109375" style="32"/>
    <col min="779" max="779" width="11.88671875" style="32" customWidth="1"/>
    <col min="780" max="780" width="13.88671875" style="32" customWidth="1"/>
    <col min="781" max="781" width="9.109375" style="32"/>
    <col min="782" max="782" width="10.44140625" style="32" bestFit="1" customWidth="1"/>
    <col min="783" max="783" width="9.109375" style="32"/>
    <col min="784" max="784" width="9.44140625" style="32" bestFit="1" customWidth="1"/>
    <col min="785" max="785" width="9.109375" style="32"/>
    <col min="786" max="786" width="8.33203125" style="32" customWidth="1"/>
    <col min="787" max="787" width="11.88671875" style="32" customWidth="1"/>
    <col min="788" max="788" width="11.6640625" style="32" customWidth="1"/>
    <col min="789" max="1019" width="9.109375" style="32"/>
    <col min="1020" max="1020" width="22.5546875" style="32" customWidth="1"/>
    <col min="1021" max="1021" width="20.33203125" style="32" customWidth="1"/>
    <col min="1022" max="1022" width="13.5546875" style="32" customWidth="1"/>
    <col min="1023" max="1023" width="13.6640625" style="32" customWidth="1"/>
    <col min="1024" max="1024" width="12.44140625" style="32" customWidth="1"/>
    <col min="1025" max="1025" width="11.88671875" style="32" customWidth="1"/>
    <col min="1026" max="1026" width="12.44140625" style="32" customWidth="1"/>
    <col min="1027" max="1027" width="12.5546875" style="32" customWidth="1"/>
    <col min="1028" max="1028" width="12.33203125" style="32" customWidth="1"/>
    <col min="1029" max="1031" width="11.88671875" style="32" customWidth="1"/>
    <col min="1032" max="1032" width="12.6640625" style="32" customWidth="1"/>
    <col min="1033" max="1033" width="12" style="32" customWidth="1"/>
    <col min="1034" max="1034" width="9.109375" style="32"/>
    <col min="1035" max="1035" width="11.88671875" style="32" customWidth="1"/>
    <col min="1036" max="1036" width="13.88671875" style="32" customWidth="1"/>
    <col min="1037" max="1037" width="9.109375" style="32"/>
    <col min="1038" max="1038" width="10.44140625" style="32" bestFit="1" customWidth="1"/>
    <col min="1039" max="1039" width="9.109375" style="32"/>
    <col min="1040" max="1040" width="9.44140625" style="32" bestFit="1" customWidth="1"/>
    <col min="1041" max="1041" width="9.109375" style="32"/>
    <col min="1042" max="1042" width="8.33203125" style="32" customWidth="1"/>
    <col min="1043" max="1043" width="11.88671875" style="32" customWidth="1"/>
    <col min="1044" max="1044" width="11.6640625" style="32" customWidth="1"/>
    <col min="1045" max="1275" width="9.109375" style="32"/>
    <col min="1276" max="1276" width="22.5546875" style="32" customWidth="1"/>
    <col min="1277" max="1277" width="20.33203125" style="32" customWidth="1"/>
    <col min="1278" max="1278" width="13.5546875" style="32" customWidth="1"/>
    <col min="1279" max="1279" width="13.6640625" style="32" customWidth="1"/>
    <col min="1280" max="1280" width="12.44140625" style="32" customWidth="1"/>
    <col min="1281" max="1281" width="11.88671875" style="32" customWidth="1"/>
    <col min="1282" max="1282" width="12.44140625" style="32" customWidth="1"/>
    <col min="1283" max="1283" width="12.5546875" style="32" customWidth="1"/>
    <col min="1284" max="1284" width="12.33203125" style="32" customWidth="1"/>
    <col min="1285" max="1287" width="11.88671875" style="32" customWidth="1"/>
    <col min="1288" max="1288" width="12.6640625" style="32" customWidth="1"/>
    <col min="1289" max="1289" width="12" style="32" customWidth="1"/>
    <col min="1290" max="1290" width="9.109375" style="32"/>
    <col min="1291" max="1291" width="11.88671875" style="32" customWidth="1"/>
    <col min="1292" max="1292" width="13.88671875" style="32" customWidth="1"/>
    <col min="1293" max="1293" width="9.109375" style="32"/>
    <col min="1294" max="1294" width="10.44140625" style="32" bestFit="1" customWidth="1"/>
    <col min="1295" max="1295" width="9.109375" style="32"/>
    <col min="1296" max="1296" width="9.44140625" style="32" bestFit="1" customWidth="1"/>
    <col min="1297" max="1297" width="9.109375" style="32"/>
    <col min="1298" max="1298" width="8.33203125" style="32" customWidth="1"/>
    <col min="1299" max="1299" width="11.88671875" style="32" customWidth="1"/>
    <col min="1300" max="1300" width="11.6640625" style="32" customWidth="1"/>
    <col min="1301" max="1531" width="9.109375" style="32"/>
    <col min="1532" max="1532" width="22.5546875" style="32" customWidth="1"/>
    <col min="1533" max="1533" width="20.33203125" style="32" customWidth="1"/>
    <col min="1534" max="1534" width="13.5546875" style="32" customWidth="1"/>
    <col min="1535" max="1535" width="13.6640625" style="32" customWidth="1"/>
    <col min="1536" max="1536" width="12.44140625" style="32" customWidth="1"/>
    <col min="1537" max="1537" width="11.88671875" style="32" customWidth="1"/>
    <col min="1538" max="1538" width="12.44140625" style="32" customWidth="1"/>
    <col min="1539" max="1539" width="12.5546875" style="32" customWidth="1"/>
    <col min="1540" max="1540" width="12.33203125" style="32" customWidth="1"/>
    <col min="1541" max="1543" width="11.88671875" style="32" customWidth="1"/>
    <col min="1544" max="1544" width="12.6640625" style="32" customWidth="1"/>
    <col min="1545" max="1545" width="12" style="32" customWidth="1"/>
    <col min="1546" max="1546" width="9.109375" style="32"/>
    <col min="1547" max="1547" width="11.88671875" style="32" customWidth="1"/>
    <col min="1548" max="1548" width="13.88671875" style="32" customWidth="1"/>
    <col min="1549" max="1549" width="9.109375" style="32"/>
    <col min="1550" max="1550" width="10.44140625" style="32" bestFit="1" customWidth="1"/>
    <col min="1551" max="1551" width="9.109375" style="32"/>
    <col min="1552" max="1552" width="9.44140625" style="32" bestFit="1" customWidth="1"/>
    <col min="1553" max="1553" width="9.109375" style="32"/>
    <col min="1554" max="1554" width="8.33203125" style="32" customWidth="1"/>
    <col min="1555" max="1555" width="11.88671875" style="32" customWidth="1"/>
    <col min="1556" max="1556" width="11.6640625" style="32" customWidth="1"/>
    <col min="1557" max="1787" width="9.109375" style="32"/>
    <col min="1788" max="1788" width="22.5546875" style="32" customWidth="1"/>
    <col min="1789" max="1789" width="20.33203125" style="32" customWidth="1"/>
    <col min="1790" max="1790" width="13.5546875" style="32" customWidth="1"/>
    <col min="1791" max="1791" width="13.6640625" style="32" customWidth="1"/>
    <col min="1792" max="1792" width="12.44140625" style="32" customWidth="1"/>
    <col min="1793" max="1793" width="11.88671875" style="32" customWidth="1"/>
    <col min="1794" max="1794" width="12.44140625" style="32" customWidth="1"/>
    <col min="1795" max="1795" width="12.5546875" style="32" customWidth="1"/>
    <col min="1796" max="1796" width="12.33203125" style="32" customWidth="1"/>
    <col min="1797" max="1799" width="11.88671875" style="32" customWidth="1"/>
    <col min="1800" max="1800" width="12.6640625" style="32" customWidth="1"/>
    <col min="1801" max="1801" width="12" style="32" customWidth="1"/>
    <col min="1802" max="1802" width="9.109375" style="32"/>
    <col min="1803" max="1803" width="11.88671875" style="32" customWidth="1"/>
    <col min="1804" max="1804" width="13.88671875" style="32" customWidth="1"/>
    <col min="1805" max="1805" width="9.109375" style="32"/>
    <col min="1806" max="1806" width="10.44140625" style="32" bestFit="1" customWidth="1"/>
    <col min="1807" max="1807" width="9.109375" style="32"/>
    <col min="1808" max="1808" width="9.44140625" style="32" bestFit="1" customWidth="1"/>
    <col min="1809" max="1809" width="9.109375" style="32"/>
    <col min="1810" max="1810" width="8.33203125" style="32" customWidth="1"/>
    <col min="1811" max="1811" width="11.88671875" style="32" customWidth="1"/>
    <col min="1812" max="1812" width="11.6640625" style="32" customWidth="1"/>
    <col min="1813" max="2043" width="9.109375" style="32"/>
    <col min="2044" max="2044" width="22.5546875" style="32" customWidth="1"/>
    <col min="2045" max="2045" width="20.33203125" style="32" customWidth="1"/>
    <col min="2046" max="2046" width="13.5546875" style="32" customWidth="1"/>
    <col min="2047" max="2047" width="13.6640625" style="32" customWidth="1"/>
    <col min="2048" max="2048" width="12.44140625" style="32" customWidth="1"/>
    <col min="2049" max="2049" width="11.88671875" style="32" customWidth="1"/>
    <col min="2050" max="2050" width="12.44140625" style="32" customWidth="1"/>
    <col min="2051" max="2051" width="12.5546875" style="32" customWidth="1"/>
    <col min="2052" max="2052" width="12.33203125" style="32" customWidth="1"/>
    <col min="2053" max="2055" width="11.88671875" style="32" customWidth="1"/>
    <col min="2056" max="2056" width="12.6640625" style="32" customWidth="1"/>
    <col min="2057" max="2057" width="12" style="32" customWidth="1"/>
    <col min="2058" max="2058" width="9.109375" style="32"/>
    <col min="2059" max="2059" width="11.88671875" style="32" customWidth="1"/>
    <col min="2060" max="2060" width="13.88671875" style="32" customWidth="1"/>
    <col min="2061" max="2061" width="9.109375" style="32"/>
    <col min="2062" max="2062" width="10.44140625" style="32" bestFit="1" customWidth="1"/>
    <col min="2063" max="2063" width="9.109375" style="32"/>
    <col min="2064" max="2064" width="9.44140625" style="32" bestFit="1" customWidth="1"/>
    <col min="2065" max="2065" width="9.109375" style="32"/>
    <col min="2066" max="2066" width="8.33203125" style="32" customWidth="1"/>
    <col min="2067" max="2067" width="11.88671875" style="32" customWidth="1"/>
    <col min="2068" max="2068" width="11.6640625" style="32" customWidth="1"/>
    <col min="2069" max="2299" width="9.109375" style="32"/>
    <col min="2300" max="2300" width="22.5546875" style="32" customWidth="1"/>
    <col min="2301" max="2301" width="20.33203125" style="32" customWidth="1"/>
    <col min="2302" max="2302" width="13.5546875" style="32" customWidth="1"/>
    <col min="2303" max="2303" width="13.6640625" style="32" customWidth="1"/>
    <col min="2304" max="2304" width="12.44140625" style="32" customWidth="1"/>
    <col min="2305" max="2305" width="11.88671875" style="32" customWidth="1"/>
    <col min="2306" max="2306" width="12.44140625" style="32" customWidth="1"/>
    <col min="2307" max="2307" width="12.5546875" style="32" customWidth="1"/>
    <col min="2308" max="2308" width="12.33203125" style="32" customWidth="1"/>
    <col min="2309" max="2311" width="11.88671875" style="32" customWidth="1"/>
    <col min="2312" max="2312" width="12.6640625" style="32" customWidth="1"/>
    <col min="2313" max="2313" width="12" style="32" customWidth="1"/>
    <col min="2314" max="2314" width="9.109375" style="32"/>
    <col min="2315" max="2315" width="11.88671875" style="32" customWidth="1"/>
    <col min="2316" max="2316" width="13.88671875" style="32" customWidth="1"/>
    <col min="2317" max="2317" width="9.109375" style="32"/>
    <col min="2318" max="2318" width="10.44140625" style="32" bestFit="1" customWidth="1"/>
    <col min="2319" max="2319" width="9.109375" style="32"/>
    <col min="2320" max="2320" width="9.44140625" style="32" bestFit="1" customWidth="1"/>
    <col min="2321" max="2321" width="9.109375" style="32"/>
    <col min="2322" max="2322" width="8.33203125" style="32" customWidth="1"/>
    <col min="2323" max="2323" width="11.88671875" style="32" customWidth="1"/>
    <col min="2324" max="2324" width="11.6640625" style="32" customWidth="1"/>
    <col min="2325" max="2555" width="9.109375" style="32"/>
    <col min="2556" max="2556" width="22.5546875" style="32" customWidth="1"/>
    <col min="2557" max="2557" width="20.33203125" style="32" customWidth="1"/>
    <col min="2558" max="2558" width="13.5546875" style="32" customWidth="1"/>
    <col min="2559" max="2559" width="13.6640625" style="32" customWidth="1"/>
    <col min="2560" max="2560" width="12.44140625" style="32" customWidth="1"/>
    <col min="2561" max="2561" width="11.88671875" style="32" customWidth="1"/>
    <col min="2562" max="2562" width="12.44140625" style="32" customWidth="1"/>
    <col min="2563" max="2563" width="12.5546875" style="32" customWidth="1"/>
    <col min="2564" max="2564" width="12.33203125" style="32" customWidth="1"/>
    <col min="2565" max="2567" width="11.88671875" style="32" customWidth="1"/>
    <col min="2568" max="2568" width="12.6640625" style="32" customWidth="1"/>
    <col min="2569" max="2569" width="12" style="32" customWidth="1"/>
    <col min="2570" max="2570" width="9.109375" style="32"/>
    <col min="2571" max="2571" width="11.88671875" style="32" customWidth="1"/>
    <col min="2572" max="2572" width="13.88671875" style="32" customWidth="1"/>
    <col min="2573" max="2573" width="9.109375" style="32"/>
    <col min="2574" max="2574" width="10.44140625" style="32" bestFit="1" customWidth="1"/>
    <col min="2575" max="2575" width="9.109375" style="32"/>
    <col min="2576" max="2576" width="9.44140625" style="32" bestFit="1" customWidth="1"/>
    <col min="2577" max="2577" width="9.109375" style="32"/>
    <col min="2578" max="2578" width="8.33203125" style="32" customWidth="1"/>
    <col min="2579" max="2579" width="11.88671875" style="32" customWidth="1"/>
    <col min="2580" max="2580" width="11.6640625" style="32" customWidth="1"/>
    <col min="2581" max="2811" width="9.109375" style="32"/>
    <col min="2812" max="2812" width="22.5546875" style="32" customWidth="1"/>
    <col min="2813" max="2813" width="20.33203125" style="32" customWidth="1"/>
    <col min="2814" max="2814" width="13.5546875" style="32" customWidth="1"/>
    <col min="2815" max="2815" width="13.6640625" style="32" customWidth="1"/>
    <col min="2816" max="2816" width="12.44140625" style="32" customWidth="1"/>
    <col min="2817" max="2817" width="11.88671875" style="32" customWidth="1"/>
    <col min="2818" max="2818" width="12.44140625" style="32" customWidth="1"/>
    <col min="2819" max="2819" width="12.5546875" style="32" customWidth="1"/>
    <col min="2820" max="2820" width="12.33203125" style="32" customWidth="1"/>
    <col min="2821" max="2823" width="11.88671875" style="32" customWidth="1"/>
    <col min="2824" max="2824" width="12.6640625" style="32" customWidth="1"/>
    <col min="2825" max="2825" width="12" style="32" customWidth="1"/>
    <col min="2826" max="2826" width="9.109375" style="32"/>
    <col min="2827" max="2827" width="11.88671875" style="32" customWidth="1"/>
    <col min="2828" max="2828" width="13.88671875" style="32" customWidth="1"/>
    <col min="2829" max="2829" width="9.109375" style="32"/>
    <col min="2830" max="2830" width="10.44140625" style="32" bestFit="1" customWidth="1"/>
    <col min="2831" max="2831" width="9.109375" style="32"/>
    <col min="2832" max="2832" width="9.44140625" style="32" bestFit="1" customWidth="1"/>
    <col min="2833" max="2833" width="9.109375" style="32"/>
    <col min="2834" max="2834" width="8.33203125" style="32" customWidth="1"/>
    <col min="2835" max="2835" width="11.88671875" style="32" customWidth="1"/>
    <col min="2836" max="2836" width="11.6640625" style="32" customWidth="1"/>
    <col min="2837" max="3067" width="9.109375" style="32"/>
    <col min="3068" max="3068" width="22.5546875" style="32" customWidth="1"/>
    <col min="3069" max="3069" width="20.33203125" style="32" customWidth="1"/>
    <col min="3070" max="3070" width="13.5546875" style="32" customWidth="1"/>
    <col min="3071" max="3071" width="13.6640625" style="32" customWidth="1"/>
    <col min="3072" max="3072" width="12.44140625" style="32" customWidth="1"/>
    <col min="3073" max="3073" width="11.88671875" style="32" customWidth="1"/>
    <col min="3074" max="3074" width="12.44140625" style="32" customWidth="1"/>
    <col min="3075" max="3075" width="12.5546875" style="32" customWidth="1"/>
    <col min="3076" max="3076" width="12.33203125" style="32" customWidth="1"/>
    <col min="3077" max="3079" width="11.88671875" style="32" customWidth="1"/>
    <col min="3080" max="3080" width="12.6640625" style="32" customWidth="1"/>
    <col min="3081" max="3081" width="12" style="32" customWidth="1"/>
    <col min="3082" max="3082" width="9.109375" style="32"/>
    <col min="3083" max="3083" width="11.88671875" style="32" customWidth="1"/>
    <col min="3084" max="3084" width="13.88671875" style="32" customWidth="1"/>
    <col min="3085" max="3085" width="9.109375" style="32"/>
    <col min="3086" max="3086" width="10.44140625" style="32" bestFit="1" customWidth="1"/>
    <col min="3087" max="3087" width="9.109375" style="32"/>
    <col min="3088" max="3088" width="9.44140625" style="32" bestFit="1" customWidth="1"/>
    <col min="3089" max="3089" width="9.109375" style="32"/>
    <col min="3090" max="3090" width="8.33203125" style="32" customWidth="1"/>
    <col min="3091" max="3091" width="11.88671875" style="32" customWidth="1"/>
    <col min="3092" max="3092" width="11.6640625" style="32" customWidth="1"/>
    <col min="3093" max="3323" width="9.109375" style="32"/>
    <col min="3324" max="3324" width="22.5546875" style="32" customWidth="1"/>
    <col min="3325" max="3325" width="20.33203125" style="32" customWidth="1"/>
    <col min="3326" max="3326" width="13.5546875" style="32" customWidth="1"/>
    <col min="3327" max="3327" width="13.6640625" style="32" customWidth="1"/>
    <col min="3328" max="3328" width="12.44140625" style="32" customWidth="1"/>
    <col min="3329" max="3329" width="11.88671875" style="32" customWidth="1"/>
    <col min="3330" max="3330" width="12.44140625" style="32" customWidth="1"/>
    <col min="3331" max="3331" width="12.5546875" style="32" customWidth="1"/>
    <col min="3332" max="3332" width="12.33203125" style="32" customWidth="1"/>
    <col min="3333" max="3335" width="11.88671875" style="32" customWidth="1"/>
    <col min="3336" max="3336" width="12.6640625" style="32" customWidth="1"/>
    <col min="3337" max="3337" width="12" style="32" customWidth="1"/>
    <col min="3338" max="3338" width="9.109375" style="32"/>
    <col min="3339" max="3339" width="11.88671875" style="32" customWidth="1"/>
    <col min="3340" max="3340" width="13.88671875" style="32" customWidth="1"/>
    <col min="3341" max="3341" width="9.109375" style="32"/>
    <col min="3342" max="3342" width="10.44140625" style="32" bestFit="1" customWidth="1"/>
    <col min="3343" max="3343" width="9.109375" style="32"/>
    <col min="3344" max="3344" width="9.44140625" style="32" bestFit="1" customWidth="1"/>
    <col min="3345" max="3345" width="9.109375" style="32"/>
    <col min="3346" max="3346" width="8.33203125" style="32" customWidth="1"/>
    <col min="3347" max="3347" width="11.88671875" style="32" customWidth="1"/>
    <col min="3348" max="3348" width="11.6640625" style="32" customWidth="1"/>
    <col min="3349" max="3579" width="9.109375" style="32"/>
    <col min="3580" max="3580" width="22.5546875" style="32" customWidth="1"/>
    <col min="3581" max="3581" width="20.33203125" style="32" customWidth="1"/>
    <col min="3582" max="3582" width="13.5546875" style="32" customWidth="1"/>
    <col min="3583" max="3583" width="13.6640625" style="32" customWidth="1"/>
    <col min="3584" max="3584" width="12.44140625" style="32" customWidth="1"/>
    <col min="3585" max="3585" width="11.88671875" style="32" customWidth="1"/>
    <col min="3586" max="3586" width="12.44140625" style="32" customWidth="1"/>
    <col min="3587" max="3587" width="12.5546875" style="32" customWidth="1"/>
    <col min="3588" max="3588" width="12.33203125" style="32" customWidth="1"/>
    <col min="3589" max="3591" width="11.88671875" style="32" customWidth="1"/>
    <col min="3592" max="3592" width="12.6640625" style="32" customWidth="1"/>
    <col min="3593" max="3593" width="12" style="32" customWidth="1"/>
    <col min="3594" max="3594" width="9.109375" style="32"/>
    <col min="3595" max="3595" width="11.88671875" style="32" customWidth="1"/>
    <col min="3596" max="3596" width="13.88671875" style="32" customWidth="1"/>
    <col min="3597" max="3597" width="9.109375" style="32"/>
    <col min="3598" max="3598" width="10.44140625" style="32" bestFit="1" customWidth="1"/>
    <col min="3599" max="3599" width="9.109375" style="32"/>
    <col min="3600" max="3600" width="9.44140625" style="32" bestFit="1" customWidth="1"/>
    <col min="3601" max="3601" width="9.109375" style="32"/>
    <col min="3602" max="3602" width="8.33203125" style="32" customWidth="1"/>
    <col min="3603" max="3603" width="11.88671875" style="32" customWidth="1"/>
    <col min="3604" max="3604" width="11.6640625" style="32" customWidth="1"/>
    <col min="3605" max="3835" width="9.109375" style="32"/>
    <col min="3836" max="3836" width="22.5546875" style="32" customWidth="1"/>
    <col min="3837" max="3837" width="20.33203125" style="32" customWidth="1"/>
    <col min="3838" max="3838" width="13.5546875" style="32" customWidth="1"/>
    <col min="3839" max="3839" width="13.6640625" style="32" customWidth="1"/>
    <col min="3840" max="3840" width="12.44140625" style="32" customWidth="1"/>
    <col min="3841" max="3841" width="11.88671875" style="32" customWidth="1"/>
    <col min="3842" max="3842" width="12.44140625" style="32" customWidth="1"/>
    <col min="3843" max="3843" width="12.5546875" style="32" customWidth="1"/>
    <col min="3844" max="3844" width="12.33203125" style="32" customWidth="1"/>
    <col min="3845" max="3847" width="11.88671875" style="32" customWidth="1"/>
    <col min="3848" max="3848" width="12.6640625" style="32" customWidth="1"/>
    <col min="3849" max="3849" width="12" style="32" customWidth="1"/>
    <col min="3850" max="3850" width="9.109375" style="32"/>
    <col min="3851" max="3851" width="11.88671875" style="32" customWidth="1"/>
    <col min="3852" max="3852" width="13.88671875" style="32" customWidth="1"/>
    <col min="3853" max="3853" width="9.109375" style="32"/>
    <col min="3854" max="3854" width="10.44140625" style="32" bestFit="1" customWidth="1"/>
    <col min="3855" max="3855" width="9.109375" style="32"/>
    <col min="3856" max="3856" width="9.44140625" style="32" bestFit="1" customWidth="1"/>
    <col min="3857" max="3857" width="9.109375" style="32"/>
    <col min="3858" max="3858" width="8.33203125" style="32" customWidth="1"/>
    <col min="3859" max="3859" width="11.88671875" style="32" customWidth="1"/>
    <col min="3860" max="3860" width="11.6640625" style="32" customWidth="1"/>
    <col min="3861" max="4091" width="9.109375" style="32"/>
    <col min="4092" max="4092" width="22.5546875" style="32" customWidth="1"/>
    <col min="4093" max="4093" width="20.33203125" style="32" customWidth="1"/>
    <col min="4094" max="4094" width="13.5546875" style="32" customWidth="1"/>
    <col min="4095" max="4095" width="13.6640625" style="32" customWidth="1"/>
    <col min="4096" max="4096" width="12.44140625" style="32" customWidth="1"/>
    <col min="4097" max="4097" width="11.88671875" style="32" customWidth="1"/>
    <col min="4098" max="4098" width="12.44140625" style="32" customWidth="1"/>
    <col min="4099" max="4099" width="12.5546875" style="32" customWidth="1"/>
    <col min="4100" max="4100" width="12.33203125" style="32" customWidth="1"/>
    <col min="4101" max="4103" width="11.88671875" style="32" customWidth="1"/>
    <col min="4104" max="4104" width="12.6640625" style="32" customWidth="1"/>
    <col min="4105" max="4105" width="12" style="32" customWidth="1"/>
    <col min="4106" max="4106" width="9.109375" style="32"/>
    <col min="4107" max="4107" width="11.88671875" style="32" customWidth="1"/>
    <col min="4108" max="4108" width="13.88671875" style="32" customWidth="1"/>
    <col min="4109" max="4109" width="9.109375" style="32"/>
    <col min="4110" max="4110" width="10.44140625" style="32" bestFit="1" customWidth="1"/>
    <col min="4111" max="4111" width="9.109375" style="32"/>
    <col min="4112" max="4112" width="9.44140625" style="32" bestFit="1" customWidth="1"/>
    <col min="4113" max="4113" width="9.109375" style="32"/>
    <col min="4114" max="4114" width="8.33203125" style="32" customWidth="1"/>
    <col min="4115" max="4115" width="11.88671875" style="32" customWidth="1"/>
    <col min="4116" max="4116" width="11.6640625" style="32" customWidth="1"/>
    <col min="4117" max="4347" width="9.109375" style="32"/>
    <col min="4348" max="4348" width="22.5546875" style="32" customWidth="1"/>
    <col min="4349" max="4349" width="20.33203125" style="32" customWidth="1"/>
    <col min="4350" max="4350" width="13.5546875" style="32" customWidth="1"/>
    <col min="4351" max="4351" width="13.6640625" style="32" customWidth="1"/>
    <col min="4352" max="4352" width="12.44140625" style="32" customWidth="1"/>
    <col min="4353" max="4353" width="11.88671875" style="32" customWidth="1"/>
    <col min="4354" max="4354" width="12.44140625" style="32" customWidth="1"/>
    <col min="4355" max="4355" width="12.5546875" style="32" customWidth="1"/>
    <col min="4356" max="4356" width="12.33203125" style="32" customWidth="1"/>
    <col min="4357" max="4359" width="11.88671875" style="32" customWidth="1"/>
    <col min="4360" max="4360" width="12.6640625" style="32" customWidth="1"/>
    <col min="4361" max="4361" width="12" style="32" customWidth="1"/>
    <col min="4362" max="4362" width="9.109375" style="32"/>
    <col min="4363" max="4363" width="11.88671875" style="32" customWidth="1"/>
    <col min="4364" max="4364" width="13.88671875" style="32" customWidth="1"/>
    <col min="4365" max="4365" width="9.109375" style="32"/>
    <col min="4366" max="4366" width="10.44140625" style="32" bestFit="1" customWidth="1"/>
    <col min="4367" max="4367" width="9.109375" style="32"/>
    <col min="4368" max="4368" width="9.44140625" style="32" bestFit="1" customWidth="1"/>
    <col min="4369" max="4369" width="9.109375" style="32"/>
    <col min="4370" max="4370" width="8.33203125" style="32" customWidth="1"/>
    <col min="4371" max="4371" width="11.88671875" style="32" customWidth="1"/>
    <col min="4372" max="4372" width="11.6640625" style="32" customWidth="1"/>
    <col min="4373" max="4603" width="9.109375" style="32"/>
    <col min="4604" max="4604" width="22.5546875" style="32" customWidth="1"/>
    <col min="4605" max="4605" width="20.33203125" style="32" customWidth="1"/>
    <col min="4606" max="4606" width="13.5546875" style="32" customWidth="1"/>
    <col min="4607" max="4607" width="13.6640625" style="32" customWidth="1"/>
    <col min="4608" max="4608" width="12.44140625" style="32" customWidth="1"/>
    <col min="4609" max="4609" width="11.88671875" style="32" customWidth="1"/>
    <col min="4610" max="4610" width="12.44140625" style="32" customWidth="1"/>
    <col min="4611" max="4611" width="12.5546875" style="32" customWidth="1"/>
    <col min="4612" max="4612" width="12.33203125" style="32" customWidth="1"/>
    <col min="4613" max="4615" width="11.88671875" style="32" customWidth="1"/>
    <col min="4616" max="4616" width="12.6640625" style="32" customWidth="1"/>
    <col min="4617" max="4617" width="12" style="32" customWidth="1"/>
    <col min="4618" max="4618" width="9.109375" style="32"/>
    <col min="4619" max="4619" width="11.88671875" style="32" customWidth="1"/>
    <col min="4620" max="4620" width="13.88671875" style="32" customWidth="1"/>
    <col min="4621" max="4621" width="9.109375" style="32"/>
    <col min="4622" max="4622" width="10.44140625" style="32" bestFit="1" customWidth="1"/>
    <col min="4623" max="4623" width="9.109375" style="32"/>
    <col min="4624" max="4624" width="9.44140625" style="32" bestFit="1" customWidth="1"/>
    <col min="4625" max="4625" width="9.109375" style="32"/>
    <col min="4626" max="4626" width="8.33203125" style="32" customWidth="1"/>
    <col min="4627" max="4627" width="11.88671875" style="32" customWidth="1"/>
    <col min="4628" max="4628" width="11.6640625" style="32" customWidth="1"/>
    <col min="4629" max="4859" width="9.109375" style="32"/>
    <col min="4860" max="4860" width="22.5546875" style="32" customWidth="1"/>
    <col min="4861" max="4861" width="20.33203125" style="32" customWidth="1"/>
    <col min="4862" max="4862" width="13.5546875" style="32" customWidth="1"/>
    <col min="4863" max="4863" width="13.6640625" style="32" customWidth="1"/>
    <col min="4864" max="4864" width="12.44140625" style="32" customWidth="1"/>
    <col min="4865" max="4865" width="11.88671875" style="32" customWidth="1"/>
    <col min="4866" max="4866" width="12.44140625" style="32" customWidth="1"/>
    <col min="4867" max="4867" width="12.5546875" style="32" customWidth="1"/>
    <col min="4868" max="4868" width="12.33203125" style="32" customWidth="1"/>
    <col min="4869" max="4871" width="11.88671875" style="32" customWidth="1"/>
    <col min="4872" max="4872" width="12.6640625" style="32" customWidth="1"/>
    <col min="4873" max="4873" width="12" style="32" customWidth="1"/>
    <col min="4874" max="4874" width="9.109375" style="32"/>
    <col min="4875" max="4875" width="11.88671875" style="32" customWidth="1"/>
    <col min="4876" max="4876" width="13.88671875" style="32" customWidth="1"/>
    <col min="4877" max="4877" width="9.109375" style="32"/>
    <col min="4878" max="4878" width="10.44140625" style="32" bestFit="1" customWidth="1"/>
    <col min="4879" max="4879" width="9.109375" style="32"/>
    <col min="4880" max="4880" width="9.44140625" style="32" bestFit="1" customWidth="1"/>
    <col min="4881" max="4881" width="9.109375" style="32"/>
    <col min="4882" max="4882" width="8.33203125" style="32" customWidth="1"/>
    <col min="4883" max="4883" width="11.88671875" style="32" customWidth="1"/>
    <col min="4884" max="4884" width="11.6640625" style="32" customWidth="1"/>
    <col min="4885" max="5115" width="9.109375" style="32"/>
    <col min="5116" max="5116" width="22.5546875" style="32" customWidth="1"/>
    <col min="5117" max="5117" width="20.33203125" style="32" customWidth="1"/>
    <col min="5118" max="5118" width="13.5546875" style="32" customWidth="1"/>
    <col min="5119" max="5119" width="13.6640625" style="32" customWidth="1"/>
    <col min="5120" max="5120" width="12.44140625" style="32" customWidth="1"/>
    <col min="5121" max="5121" width="11.88671875" style="32" customWidth="1"/>
    <col min="5122" max="5122" width="12.44140625" style="32" customWidth="1"/>
    <col min="5123" max="5123" width="12.5546875" style="32" customWidth="1"/>
    <col min="5124" max="5124" width="12.33203125" style="32" customWidth="1"/>
    <col min="5125" max="5127" width="11.88671875" style="32" customWidth="1"/>
    <col min="5128" max="5128" width="12.6640625" style="32" customWidth="1"/>
    <col min="5129" max="5129" width="12" style="32" customWidth="1"/>
    <col min="5130" max="5130" width="9.109375" style="32"/>
    <col min="5131" max="5131" width="11.88671875" style="32" customWidth="1"/>
    <col min="5132" max="5132" width="13.88671875" style="32" customWidth="1"/>
    <col min="5133" max="5133" width="9.109375" style="32"/>
    <col min="5134" max="5134" width="10.44140625" style="32" bestFit="1" customWidth="1"/>
    <col min="5135" max="5135" width="9.109375" style="32"/>
    <col min="5136" max="5136" width="9.44140625" style="32" bestFit="1" customWidth="1"/>
    <col min="5137" max="5137" width="9.109375" style="32"/>
    <col min="5138" max="5138" width="8.33203125" style="32" customWidth="1"/>
    <col min="5139" max="5139" width="11.88671875" style="32" customWidth="1"/>
    <col min="5140" max="5140" width="11.6640625" style="32" customWidth="1"/>
    <col min="5141" max="5371" width="9.109375" style="32"/>
    <col min="5372" max="5372" width="22.5546875" style="32" customWidth="1"/>
    <col min="5373" max="5373" width="20.33203125" style="32" customWidth="1"/>
    <col min="5374" max="5374" width="13.5546875" style="32" customWidth="1"/>
    <col min="5375" max="5375" width="13.6640625" style="32" customWidth="1"/>
    <col min="5376" max="5376" width="12.44140625" style="32" customWidth="1"/>
    <col min="5377" max="5377" width="11.88671875" style="32" customWidth="1"/>
    <col min="5378" max="5378" width="12.44140625" style="32" customWidth="1"/>
    <col min="5379" max="5379" width="12.5546875" style="32" customWidth="1"/>
    <col min="5380" max="5380" width="12.33203125" style="32" customWidth="1"/>
    <col min="5381" max="5383" width="11.88671875" style="32" customWidth="1"/>
    <col min="5384" max="5384" width="12.6640625" style="32" customWidth="1"/>
    <col min="5385" max="5385" width="12" style="32" customWidth="1"/>
    <col min="5386" max="5386" width="9.109375" style="32"/>
    <col min="5387" max="5387" width="11.88671875" style="32" customWidth="1"/>
    <col min="5388" max="5388" width="13.88671875" style="32" customWidth="1"/>
    <col min="5389" max="5389" width="9.109375" style="32"/>
    <col min="5390" max="5390" width="10.44140625" style="32" bestFit="1" customWidth="1"/>
    <col min="5391" max="5391" width="9.109375" style="32"/>
    <col min="5392" max="5392" width="9.44140625" style="32" bestFit="1" customWidth="1"/>
    <col min="5393" max="5393" width="9.109375" style="32"/>
    <col min="5394" max="5394" width="8.33203125" style="32" customWidth="1"/>
    <col min="5395" max="5395" width="11.88671875" style="32" customWidth="1"/>
    <col min="5396" max="5396" width="11.6640625" style="32" customWidth="1"/>
    <col min="5397" max="5627" width="9.109375" style="32"/>
    <col min="5628" max="5628" width="22.5546875" style="32" customWidth="1"/>
    <col min="5629" max="5629" width="20.33203125" style="32" customWidth="1"/>
    <col min="5630" max="5630" width="13.5546875" style="32" customWidth="1"/>
    <col min="5631" max="5631" width="13.6640625" style="32" customWidth="1"/>
    <col min="5632" max="5632" width="12.44140625" style="32" customWidth="1"/>
    <col min="5633" max="5633" width="11.88671875" style="32" customWidth="1"/>
    <col min="5634" max="5634" width="12.44140625" style="32" customWidth="1"/>
    <col min="5635" max="5635" width="12.5546875" style="32" customWidth="1"/>
    <col min="5636" max="5636" width="12.33203125" style="32" customWidth="1"/>
    <col min="5637" max="5639" width="11.88671875" style="32" customWidth="1"/>
    <col min="5640" max="5640" width="12.6640625" style="32" customWidth="1"/>
    <col min="5641" max="5641" width="12" style="32" customWidth="1"/>
    <col min="5642" max="5642" width="9.109375" style="32"/>
    <col min="5643" max="5643" width="11.88671875" style="32" customWidth="1"/>
    <col min="5644" max="5644" width="13.88671875" style="32" customWidth="1"/>
    <col min="5645" max="5645" width="9.109375" style="32"/>
    <col min="5646" max="5646" width="10.44140625" style="32" bestFit="1" customWidth="1"/>
    <col min="5647" max="5647" width="9.109375" style="32"/>
    <col min="5648" max="5648" width="9.44140625" style="32" bestFit="1" customWidth="1"/>
    <col min="5649" max="5649" width="9.109375" style="32"/>
    <col min="5650" max="5650" width="8.33203125" style="32" customWidth="1"/>
    <col min="5651" max="5651" width="11.88671875" style="32" customWidth="1"/>
    <col min="5652" max="5652" width="11.6640625" style="32" customWidth="1"/>
    <col min="5653" max="5883" width="9.109375" style="32"/>
    <col min="5884" max="5884" width="22.5546875" style="32" customWidth="1"/>
    <col min="5885" max="5885" width="20.33203125" style="32" customWidth="1"/>
    <col min="5886" max="5886" width="13.5546875" style="32" customWidth="1"/>
    <col min="5887" max="5887" width="13.6640625" style="32" customWidth="1"/>
    <col min="5888" max="5888" width="12.44140625" style="32" customWidth="1"/>
    <col min="5889" max="5889" width="11.88671875" style="32" customWidth="1"/>
    <col min="5890" max="5890" width="12.44140625" style="32" customWidth="1"/>
    <col min="5891" max="5891" width="12.5546875" style="32" customWidth="1"/>
    <col min="5892" max="5892" width="12.33203125" style="32" customWidth="1"/>
    <col min="5893" max="5895" width="11.88671875" style="32" customWidth="1"/>
    <col min="5896" max="5896" width="12.6640625" style="32" customWidth="1"/>
    <col min="5897" max="5897" width="12" style="32" customWidth="1"/>
    <col min="5898" max="5898" width="9.109375" style="32"/>
    <col min="5899" max="5899" width="11.88671875" style="32" customWidth="1"/>
    <col min="5900" max="5900" width="13.88671875" style="32" customWidth="1"/>
    <col min="5901" max="5901" width="9.109375" style="32"/>
    <col min="5902" max="5902" width="10.44140625" style="32" bestFit="1" customWidth="1"/>
    <col min="5903" max="5903" width="9.109375" style="32"/>
    <col min="5904" max="5904" width="9.44140625" style="32" bestFit="1" customWidth="1"/>
    <col min="5905" max="5905" width="9.109375" style="32"/>
    <col min="5906" max="5906" width="8.33203125" style="32" customWidth="1"/>
    <col min="5907" max="5907" width="11.88671875" style="32" customWidth="1"/>
    <col min="5908" max="5908" width="11.6640625" style="32" customWidth="1"/>
    <col min="5909" max="6139" width="9.109375" style="32"/>
    <col min="6140" max="6140" width="22.5546875" style="32" customWidth="1"/>
    <col min="6141" max="6141" width="20.33203125" style="32" customWidth="1"/>
    <col min="6142" max="6142" width="13.5546875" style="32" customWidth="1"/>
    <col min="6143" max="6143" width="13.6640625" style="32" customWidth="1"/>
    <col min="6144" max="6144" width="12.44140625" style="32" customWidth="1"/>
    <col min="6145" max="6145" width="11.88671875" style="32" customWidth="1"/>
    <col min="6146" max="6146" width="12.44140625" style="32" customWidth="1"/>
    <col min="6147" max="6147" width="12.5546875" style="32" customWidth="1"/>
    <col min="6148" max="6148" width="12.33203125" style="32" customWidth="1"/>
    <col min="6149" max="6151" width="11.88671875" style="32" customWidth="1"/>
    <col min="6152" max="6152" width="12.6640625" style="32" customWidth="1"/>
    <col min="6153" max="6153" width="12" style="32" customWidth="1"/>
    <col min="6154" max="6154" width="9.109375" style="32"/>
    <col min="6155" max="6155" width="11.88671875" style="32" customWidth="1"/>
    <col min="6156" max="6156" width="13.88671875" style="32" customWidth="1"/>
    <col min="6157" max="6157" width="9.109375" style="32"/>
    <col min="6158" max="6158" width="10.44140625" style="32" bestFit="1" customWidth="1"/>
    <col min="6159" max="6159" width="9.109375" style="32"/>
    <col min="6160" max="6160" width="9.44140625" style="32" bestFit="1" customWidth="1"/>
    <col min="6161" max="6161" width="9.109375" style="32"/>
    <col min="6162" max="6162" width="8.33203125" style="32" customWidth="1"/>
    <col min="6163" max="6163" width="11.88671875" style="32" customWidth="1"/>
    <col min="6164" max="6164" width="11.6640625" style="32" customWidth="1"/>
    <col min="6165" max="6395" width="9.109375" style="32"/>
    <col min="6396" max="6396" width="22.5546875" style="32" customWidth="1"/>
    <col min="6397" max="6397" width="20.33203125" style="32" customWidth="1"/>
    <col min="6398" max="6398" width="13.5546875" style="32" customWidth="1"/>
    <col min="6399" max="6399" width="13.6640625" style="32" customWidth="1"/>
    <col min="6400" max="6400" width="12.44140625" style="32" customWidth="1"/>
    <col min="6401" max="6401" width="11.88671875" style="32" customWidth="1"/>
    <col min="6402" max="6402" width="12.44140625" style="32" customWidth="1"/>
    <col min="6403" max="6403" width="12.5546875" style="32" customWidth="1"/>
    <col min="6404" max="6404" width="12.33203125" style="32" customWidth="1"/>
    <col min="6405" max="6407" width="11.88671875" style="32" customWidth="1"/>
    <col min="6408" max="6408" width="12.6640625" style="32" customWidth="1"/>
    <col min="6409" max="6409" width="12" style="32" customWidth="1"/>
    <col min="6410" max="6410" width="9.109375" style="32"/>
    <col min="6411" max="6411" width="11.88671875" style="32" customWidth="1"/>
    <col min="6412" max="6412" width="13.88671875" style="32" customWidth="1"/>
    <col min="6413" max="6413" width="9.109375" style="32"/>
    <col min="6414" max="6414" width="10.44140625" style="32" bestFit="1" customWidth="1"/>
    <col min="6415" max="6415" width="9.109375" style="32"/>
    <col min="6416" max="6416" width="9.44140625" style="32" bestFit="1" customWidth="1"/>
    <col min="6417" max="6417" width="9.109375" style="32"/>
    <col min="6418" max="6418" width="8.33203125" style="32" customWidth="1"/>
    <col min="6419" max="6419" width="11.88671875" style="32" customWidth="1"/>
    <col min="6420" max="6420" width="11.6640625" style="32" customWidth="1"/>
    <col min="6421" max="6651" width="9.109375" style="32"/>
    <col min="6652" max="6652" width="22.5546875" style="32" customWidth="1"/>
    <col min="6653" max="6653" width="20.33203125" style="32" customWidth="1"/>
    <col min="6654" max="6654" width="13.5546875" style="32" customWidth="1"/>
    <col min="6655" max="6655" width="13.6640625" style="32" customWidth="1"/>
    <col min="6656" max="6656" width="12.44140625" style="32" customWidth="1"/>
    <col min="6657" max="6657" width="11.88671875" style="32" customWidth="1"/>
    <col min="6658" max="6658" width="12.44140625" style="32" customWidth="1"/>
    <col min="6659" max="6659" width="12.5546875" style="32" customWidth="1"/>
    <col min="6660" max="6660" width="12.33203125" style="32" customWidth="1"/>
    <col min="6661" max="6663" width="11.88671875" style="32" customWidth="1"/>
    <col min="6664" max="6664" width="12.6640625" style="32" customWidth="1"/>
    <col min="6665" max="6665" width="12" style="32" customWidth="1"/>
    <col min="6666" max="6666" width="9.109375" style="32"/>
    <col min="6667" max="6667" width="11.88671875" style="32" customWidth="1"/>
    <col min="6668" max="6668" width="13.88671875" style="32" customWidth="1"/>
    <col min="6669" max="6669" width="9.109375" style="32"/>
    <col min="6670" max="6670" width="10.44140625" style="32" bestFit="1" customWidth="1"/>
    <col min="6671" max="6671" width="9.109375" style="32"/>
    <col min="6672" max="6672" width="9.44140625" style="32" bestFit="1" customWidth="1"/>
    <col min="6673" max="6673" width="9.109375" style="32"/>
    <col min="6674" max="6674" width="8.33203125" style="32" customWidth="1"/>
    <col min="6675" max="6675" width="11.88671875" style="32" customWidth="1"/>
    <col min="6676" max="6676" width="11.6640625" style="32" customWidth="1"/>
    <col min="6677" max="6907" width="9.109375" style="32"/>
    <col min="6908" max="6908" width="22.5546875" style="32" customWidth="1"/>
    <col min="6909" max="6909" width="20.33203125" style="32" customWidth="1"/>
    <col min="6910" max="6910" width="13.5546875" style="32" customWidth="1"/>
    <col min="6911" max="6911" width="13.6640625" style="32" customWidth="1"/>
    <col min="6912" max="6912" width="12.44140625" style="32" customWidth="1"/>
    <col min="6913" max="6913" width="11.88671875" style="32" customWidth="1"/>
    <col min="6914" max="6914" width="12.44140625" style="32" customWidth="1"/>
    <col min="6915" max="6915" width="12.5546875" style="32" customWidth="1"/>
    <col min="6916" max="6916" width="12.33203125" style="32" customWidth="1"/>
    <col min="6917" max="6919" width="11.88671875" style="32" customWidth="1"/>
    <col min="6920" max="6920" width="12.6640625" style="32" customWidth="1"/>
    <col min="6921" max="6921" width="12" style="32" customWidth="1"/>
    <col min="6922" max="6922" width="9.109375" style="32"/>
    <col min="6923" max="6923" width="11.88671875" style="32" customWidth="1"/>
    <col min="6924" max="6924" width="13.88671875" style="32" customWidth="1"/>
    <col min="6925" max="6925" width="9.109375" style="32"/>
    <col min="6926" max="6926" width="10.44140625" style="32" bestFit="1" customWidth="1"/>
    <col min="6927" max="6927" width="9.109375" style="32"/>
    <col min="6928" max="6928" width="9.44140625" style="32" bestFit="1" customWidth="1"/>
    <col min="6929" max="6929" width="9.109375" style="32"/>
    <col min="6930" max="6930" width="8.33203125" style="32" customWidth="1"/>
    <col min="6931" max="6931" width="11.88671875" style="32" customWidth="1"/>
    <col min="6932" max="6932" width="11.6640625" style="32" customWidth="1"/>
    <col min="6933" max="7163" width="9.109375" style="32"/>
    <col min="7164" max="7164" width="22.5546875" style="32" customWidth="1"/>
    <col min="7165" max="7165" width="20.33203125" style="32" customWidth="1"/>
    <col min="7166" max="7166" width="13.5546875" style="32" customWidth="1"/>
    <col min="7167" max="7167" width="13.6640625" style="32" customWidth="1"/>
    <col min="7168" max="7168" width="12.44140625" style="32" customWidth="1"/>
    <col min="7169" max="7169" width="11.88671875" style="32" customWidth="1"/>
    <col min="7170" max="7170" width="12.44140625" style="32" customWidth="1"/>
    <col min="7171" max="7171" width="12.5546875" style="32" customWidth="1"/>
    <col min="7172" max="7172" width="12.33203125" style="32" customWidth="1"/>
    <col min="7173" max="7175" width="11.88671875" style="32" customWidth="1"/>
    <col min="7176" max="7176" width="12.6640625" style="32" customWidth="1"/>
    <col min="7177" max="7177" width="12" style="32" customWidth="1"/>
    <col min="7178" max="7178" width="9.109375" style="32"/>
    <col min="7179" max="7179" width="11.88671875" style="32" customWidth="1"/>
    <col min="7180" max="7180" width="13.88671875" style="32" customWidth="1"/>
    <col min="7181" max="7181" width="9.109375" style="32"/>
    <col min="7182" max="7182" width="10.44140625" style="32" bestFit="1" customWidth="1"/>
    <col min="7183" max="7183" width="9.109375" style="32"/>
    <col min="7184" max="7184" width="9.44140625" style="32" bestFit="1" customWidth="1"/>
    <col min="7185" max="7185" width="9.109375" style="32"/>
    <col min="7186" max="7186" width="8.33203125" style="32" customWidth="1"/>
    <col min="7187" max="7187" width="11.88671875" style="32" customWidth="1"/>
    <col min="7188" max="7188" width="11.6640625" style="32" customWidth="1"/>
    <col min="7189" max="7419" width="9.109375" style="32"/>
    <col min="7420" max="7420" width="22.5546875" style="32" customWidth="1"/>
    <col min="7421" max="7421" width="20.33203125" style="32" customWidth="1"/>
    <col min="7422" max="7422" width="13.5546875" style="32" customWidth="1"/>
    <col min="7423" max="7423" width="13.6640625" style="32" customWidth="1"/>
    <col min="7424" max="7424" width="12.44140625" style="32" customWidth="1"/>
    <col min="7425" max="7425" width="11.88671875" style="32" customWidth="1"/>
    <col min="7426" max="7426" width="12.44140625" style="32" customWidth="1"/>
    <col min="7427" max="7427" width="12.5546875" style="32" customWidth="1"/>
    <col min="7428" max="7428" width="12.33203125" style="32" customWidth="1"/>
    <col min="7429" max="7431" width="11.88671875" style="32" customWidth="1"/>
    <col min="7432" max="7432" width="12.6640625" style="32" customWidth="1"/>
    <col min="7433" max="7433" width="12" style="32" customWidth="1"/>
    <col min="7434" max="7434" width="9.109375" style="32"/>
    <col min="7435" max="7435" width="11.88671875" style="32" customWidth="1"/>
    <col min="7436" max="7436" width="13.88671875" style="32" customWidth="1"/>
    <col min="7437" max="7437" width="9.109375" style="32"/>
    <col min="7438" max="7438" width="10.44140625" style="32" bestFit="1" customWidth="1"/>
    <col min="7439" max="7439" width="9.109375" style="32"/>
    <col min="7440" max="7440" width="9.44140625" style="32" bestFit="1" customWidth="1"/>
    <col min="7441" max="7441" width="9.109375" style="32"/>
    <col min="7442" max="7442" width="8.33203125" style="32" customWidth="1"/>
    <col min="7443" max="7443" width="11.88671875" style="32" customWidth="1"/>
    <col min="7444" max="7444" width="11.6640625" style="32" customWidth="1"/>
    <col min="7445" max="7675" width="9.109375" style="32"/>
    <col min="7676" max="7676" width="22.5546875" style="32" customWidth="1"/>
    <col min="7677" max="7677" width="20.33203125" style="32" customWidth="1"/>
    <col min="7678" max="7678" width="13.5546875" style="32" customWidth="1"/>
    <col min="7679" max="7679" width="13.6640625" style="32" customWidth="1"/>
    <col min="7680" max="7680" width="12.44140625" style="32" customWidth="1"/>
    <col min="7681" max="7681" width="11.88671875" style="32" customWidth="1"/>
    <col min="7682" max="7682" width="12.44140625" style="32" customWidth="1"/>
    <col min="7683" max="7683" width="12.5546875" style="32" customWidth="1"/>
    <col min="7684" max="7684" width="12.33203125" style="32" customWidth="1"/>
    <col min="7685" max="7687" width="11.88671875" style="32" customWidth="1"/>
    <col min="7688" max="7688" width="12.6640625" style="32" customWidth="1"/>
    <col min="7689" max="7689" width="12" style="32" customWidth="1"/>
    <col min="7690" max="7690" width="9.109375" style="32"/>
    <col min="7691" max="7691" width="11.88671875" style="32" customWidth="1"/>
    <col min="7692" max="7692" width="13.88671875" style="32" customWidth="1"/>
    <col min="7693" max="7693" width="9.109375" style="32"/>
    <col min="7694" max="7694" width="10.44140625" style="32" bestFit="1" customWidth="1"/>
    <col min="7695" max="7695" width="9.109375" style="32"/>
    <col min="7696" max="7696" width="9.44140625" style="32" bestFit="1" customWidth="1"/>
    <col min="7697" max="7697" width="9.109375" style="32"/>
    <col min="7698" max="7698" width="8.33203125" style="32" customWidth="1"/>
    <col min="7699" max="7699" width="11.88671875" style="32" customWidth="1"/>
    <col min="7700" max="7700" width="11.6640625" style="32" customWidth="1"/>
    <col min="7701" max="7931" width="9.109375" style="32"/>
    <col min="7932" max="7932" width="22.5546875" style="32" customWidth="1"/>
    <col min="7933" max="7933" width="20.33203125" style="32" customWidth="1"/>
    <col min="7934" max="7934" width="13.5546875" style="32" customWidth="1"/>
    <col min="7935" max="7935" width="13.6640625" style="32" customWidth="1"/>
    <col min="7936" max="7936" width="12.44140625" style="32" customWidth="1"/>
    <col min="7937" max="7937" width="11.88671875" style="32" customWidth="1"/>
    <col min="7938" max="7938" width="12.44140625" style="32" customWidth="1"/>
    <col min="7939" max="7939" width="12.5546875" style="32" customWidth="1"/>
    <col min="7940" max="7940" width="12.33203125" style="32" customWidth="1"/>
    <col min="7941" max="7943" width="11.88671875" style="32" customWidth="1"/>
    <col min="7944" max="7944" width="12.6640625" style="32" customWidth="1"/>
    <col min="7945" max="7945" width="12" style="32" customWidth="1"/>
    <col min="7946" max="7946" width="9.109375" style="32"/>
    <col min="7947" max="7947" width="11.88671875" style="32" customWidth="1"/>
    <col min="7948" max="7948" width="13.88671875" style="32" customWidth="1"/>
    <col min="7949" max="7949" width="9.109375" style="32"/>
    <col min="7950" max="7950" width="10.44140625" style="32" bestFit="1" customWidth="1"/>
    <col min="7951" max="7951" width="9.109375" style="32"/>
    <col min="7952" max="7952" width="9.44140625" style="32" bestFit="1" customWidth="1"/>
    <col min="7953" max="7953" width="9.109375" style="32"/>
    <col min="7954" max="7954" width="8.33203125" style="32" customWidth="1"/>
    <col min="7955" max="7955" width="11.88671875" style="32" customWidth="1"/>
    <col min="7956" max="7956" width="11.6640625" style="32" customWidth="1"/>
    <col min="7957" max="8187" width="9.109375" style="32"/>
    <col min="8188" max="8188" width="22.5546875" style="32" customWidth="1"/>
    <col min="8189" max="8189" width="20.33203125" style="32" customWidth="1"/>
    <col min="8190" max="8190" width="13.5546875" style="32" customWidth="1"/>
    <col min="8191" max="8191" width="13.6640625" style="32" customWidth="1"/>
    <col min="8192" max="8192" width="12.44140625" style="32" customWidth="1"/>
    <col min="8193" max="8193" width="11.88671875" style="32" customWidth="1"/>
    <col min="8194" max="8194" width="12.44140625" style="32" customWidth="1"/>
    <col min="8195" max="8195" width="12.5546875" style="32" customWidth="1"/>
    <col min="8196" max="8196" width="12.33203125" style="32" customWidth="1"/>
    <col min="8197" max="8199" width="11.88671875" style="32" customWidth="1"/>
    <col min="8200" max="8200" width="12.6640625" style="32" customWidth="1"/>
    <col min="8201" max="8201" width="12" style="32" customWidth="1"/>
    <col min="8202" max="8202" width="9.109375" style="32"/>
    <col min="8203" max="8203" width="11.88671875" style="32" customWidth="1"/>
    <col min="8204" max="8204" width="13.88671875" style="32" customWidth="1"/>
    <col min="8205" max="8205" width="9.109375" style="32"/>
    <col min="8206" max="8206" width="10.44140625" style="32" bestFit="1" customWidth="1"/>
    <col min="8207" max="8207" width="9.109375" style="32"/>
    <col min="8208" max="8208" width="9.44140625" style="32" bestFit="1" customWidth="1"/>
    <col min="8209" max="8209" width="9.109375" style="32"/>
    <col min="8210" max="8210" width="8.33203125" style="32" customWidth="1"/>
    <col min="8211" max="8211" width="11.88671875" style="32" customWidth="1"/>
    <col min="8212" max="8212" width="11.6640625" style="32" customWidth="1"/>
    <col min="8213" max="8443" width="9.109375" style="32"/>
    <col min="8444" max="8444" width="22.5546875" style="32" customWidth="1"/>
    <col min="8445" max="8445" width="20.33203125" style="32" customWidth="1"/>
    <col min="8446" max="8446" width="13.5546875" style="32" customWidth="1"/>
    <col min="8447" max="8447" width="13.6640625" style="32" customWidth="1"/>
    <col min="8448" max="8448" width="12.44140625" style="32" customWidth="1"/>
    <col min="8449" max="8449" width="11.88671875" style="32" customWidth="1"/>
    <col min="8450" max="8450" width="12.44140625" style="32" customWidth="1"/>
    <col min="8451" max="8451" width="12.5546875" style="32" customWidth="1"/>
    <col min="8452" max="8452" width="12.33203125" style="32" customWidth="1"/>
    <col min="8453" max="8455" width="11.88671875" style="32" customWidth="1"/>
    <col min="8456" max="8456" width="12.6640625" style="32" customWidth="1"/>
    <col min="8457" max="8457" width="12" style="32" customWidth="1"/>
    <col min="8458" max="8458" width="9.109375" style="32"/>
    <col min="8459" max="8459" width="11.88671875" style="32" customWidth="1"/>
    <col min="8460" max="8460" width="13.88671875" style="32" customWidth="1"/>
    <col min="8461" max="8461" width="9.109375" style="32"/>
    <col min="8462" max="8462" width="10.44140625" style="32" bestFit="1" customWidth="1"/>
    <col min="8463" max="8463" width="9.109375" style="32"/>
    <col min="8464" max="8464" width="9.44140625" style="32" bestFit="1" customWidth="1"/>
    <col min="8465" max="8465" width="9.109375" style="32"/>
    <col min="8466" max="8466" width="8.33203125" style="32" customWidth="1"/>
    <col min="8467" max="8467" width="11.88671875" style="32" customWidth="1"/>
    <col min="8468" max="8468" width="11.6640625" style="32" customWidth="1"/>
    <col min="8469" max="8699" width="9.109375" style="32"/>
    <col min="8700" max="8700" width="22.5546875" style="32" customWidth="1"/>
    <col min="8701" max="8701" width="20.33203125" style="32" customWidth="1"/>
    <col min="8702" max="8702" width="13.5546875" style="32" customWidth="1"/>
    <col min="8703" max="8703" width="13.6640625" style="32" customWidth="1"/>
    <col min="8704" max="8704" width="12.44140625" style="32" customWidth="1"/>
    <col min="8705" max="8705" width="11.88671875" style="32" customWidth="1"/>
    <col min="8706" max="8706" width="12.44140625" style="32" customWidth="1"/>
    <col min="8707" max="8707" width="12.5546875" style="32" customWidth="1"/>
    <col min="8708" max="8708" width="12.33203125" style="32" customWidth="1"/>
    <col min="8709" max="8711" width="11.88671875" style="32" customWidth="1"/>
    <col min="8712" max="8712" width="12.6640625" style="32" customWidth="1"/>
    <col min="8713" max="8713" width="12" style="32" customWidth="1"/>
    <col min="8714" max="8714" width="9.109375" style="32"/>
    <col min="8715" max="8715" width="11.88671875" style="32" customWidth="1"/>
    <col min="8716" max="8716" width="13.88671875" style="32" customWidth="1"/>
    <col min="8717" max="8717" width="9.109375" style="32"/>
    <col min="8718" max="8718" width="10.44140625" style="32" bestFit="1" customWidth="1"/>
    <col min="8719" max="8719" width="9.109375" style="32"/>
    <col min="8720" max="8720" width="9.44140625" style="32" bestFit="1" customWidth="1"/>
    <col min="8721" max="8721" width="9.109375" style="32"/>
    <col min="8722" max="8722" width="8.33203125" style="32" customWidth="1"/>
    <col min="8723" max="8723" width="11.88671875" style="32" customWidth="1"/>
    <col min="8724" max="8724" width="11.6640625" style="32" customWidth="1"/>
    <col min="8725" max="8955" width="9.109375" style="32"/>
    <col min="8956" max="8956" width="22.5546875" style="32" customWidth="1"/>
    <col min="8957" max="8957" width="20.33203125" style="32" customWidth="1"/>
    <col min="8958" max="8958" width="13.5546875" style="32" customWidth="1"/>
    <col min="8959" max="8959" width="13.6640625" style="32" customWidth="1"/>
    <col min="8960" max="8960" width="12.44140625" style="32" customWidth="1"/>
    <col min="8961" max="8961" width="11.88671875" style="32" customWidth="1"/>
    <col min="8962" max="8962" width="12.44140625" style="32" customWidth="1"/>
    <col min="8963" max="8963" width="12.5546875" style="32" customWidth="1"/>
    <col min="8964" max="8964" width="12.33203125" style="32" customWidth="1"/>
    <col min="8965" max="8967" width="11.88671875" style="32" customWidth="1"/>
    <col min="8968" max="8968" width="12.6640625" style="32" customWidth="1"/>
    <col min="8969" max="8969" width="12" style="32" customWidth="1"/>
    <col min="8970" max="8970" width="9.109375" style="32"/>
    <col min="8971" max="8971" width="11.88671875" style="32" customWidth="1"/>
    <col min="8972" max="8972" width="13.88671875" style="32" customWidth="1"/>
    <col min="8973" max="8973" width="9.109375" style="32"/>
    <col min="8974" max="8974" width="10.44140625" style="32" bestFit="1" customWidth="1"/>
    <col min="8975" max="8975" width="9.109375" style="32"/>
    <col min="8976" max="8976" width="9.44140625" style="32" bestFit="1" customWidth="1"/>
    <col min="8977" max="8977" width="9.109375" style="32"/>
    <col min="8978" max="8978" width="8.33203125" style="32" customWidth="1"/>
    <col min="8979" max="8979" width="11.88671875" style="32" customWidth="1"/>
    <col min="8980" max="8980" width="11.6640625" style="32" customWidth="1"/>
    <col min="8981" max="9211" width="9.109375" style="32"/>
    <col min="9212" max="9212" width="22.5546875" style="32" customWidth="1"/>
    <col min="9213" max="9213" width="20.33203125" style="32" customWidth="1"/>
    <col min="9214" max="9214" width="13.5546875" style="32" customWidth="1"/>
    <col min="9215" max="9215" width="13.6640625" style="32" customWidth="1"/>
    <col min="9216" max="9216" width="12.44140625" style="32" customWidth="1"/>
    <col min="9217" max="9217" width="11.88671875" style="32" customWidth="1"/>
    <col min="9218" max="9218" width="12.44140625" style="32" customWidth="1"/>
    <col min="9219" max="9219" width="12.5546875" style="32" customWidth="1"/>
    <col min="9220" max="9220" width="12.33203125" style="32" customWidth="1"/>
    <col min="9221" max="9223" width="11.88671875" style="32" customWidth="1"/>
    <col min="9224" max="9224" width="12.6640625" style="32" customWidth="1"/>
    <col min="9225" max="9225" width="12" style="32" customWidth="1"/>
    <col min="9226" max="9226" width="9.109375" style="32"/>
    <col min="9227" max="9227" width="11.88671875" style="32" customWidth="1"/>
    <col min="9228" max="9228" width="13.88671875" style="32" customWidth="1"/>
    <col min="9229" max="9229" width="9.109375" style="32"/>
    <col min="9230" max="9230" width="10.44140625" style="32" bestFit="1" customWidth="1"/>
    <col min="9231" max="9231" width="9.109375" style="32"/>
    <col min="9232" max="9232" width="9.44140625" style="32" bestFit="1" customWidth="1"/>
    <col min="9233" max="9233" width="9.109375" style="32"/>
    <col min="9234" max="9234" width="8.33203125" style="32" customWidth="1"/>
    <col min="9235" max="9235" width="11.88671875" style="32" customWidth="1"/>
    <col min="9236" max="9236" width="11.6640625" style="32" customWidth="1"/>
    <col min="9237" max="9467" width="9.109375" style="32"/>
    <col min="9468" max="9468" width="22.5546875" style="32" customWidth="1"/>
    <col min="9469" max="9469" width="20.33203125" style="32" customWidth="1"/>
    <col min="9470" max="9470" width="13.5546875" style="32" customWidth="1"/>
    <col min="9471" max="9471" width="13.6640625" style="32" customWidth="1"/>
    <col min="9472" max="9472" width="12.44140625" style="32" customWidth="1"/>
    <col min="9473" max="9473" width="11.88671875" style="32" customWidth="1"/>
    <col min="9474" max="9474" width="12.44140625" style="32" customWidth="1"/>
    <col min="9475" max="9475" width="12.5546875" style="32" customWidth="1"/>
    <col min="9476" max="9476" width="12.33203125" style="32" customWidth="1"/>
    <col min="9477" max="9479" width="11.88671875" style="32" customWidth="1"/>
    <col min="9480" max="9480" width="12.6640625" style="32" customWidth="1"/>
    <col min="9481" max="9481" width="12" style="32" customWidth="1"/>
    <col min="9482" max="9482" width="9.109375" style="32"/>
    <col min="9483" max="9483" width="11.88671875" style="32" customWidth="1"/>
    <col min="9484" max="9484" width="13.88671875" style="32" customWidth="1"/>
    <col min="9485" max="9485" width="9.109375" style="32"/>
    <col min="9486" max="9486" width="10.44140625" style="32" bestFit="1" customWidth="1"/>
    <col min="9487" max="9487" width="9.109375" style="32"/>
    <col min="9488" max="9488" width="9.44140625" style="32" bestFit="1" customWidth="1"/>
    <col min="9489" max="9489" width="9.109375" style="32"/>
    <col min="9490" max="9490" width="8.33203125" style="32" customWidth="1"/>
    <col min="9491" max="9491" width="11.88671875" style="32" customWidth="1"/>
    <col min="9492" max="9492" width="11.6640625" style="32" customWidth="1"/>
    <col min="9493" max="9723" width="9.109375" style="32"/>
    <col min="9724" max="9724" width="22.5546875" style="32" customWidth="1"/>
    <col min="9725" max="9725" width="20.33203125" style="32" customWidth="1"/>
    <col min="9726" max="9726" width="13.5546875" style="32" customWidth="1"/>
    <col min="9727" max="9727" width="13.6640625" style="32" customWidth="1"/>
    <col min="9728" max="9728" width="12.44140625" style="32" customWidth="1"/>
    <col min="9729" max="9729" width="11.88671875" style="32" customWidth="1"/>
    <col min="9730" max="9730" width="12.44140625" style="32" customWidth="1"/>
    <col min="9731" max="9731" width="12.5546875" style="32" customWidth="1"/>
    <col min="9732" max="9732" width="12.33203125" style="32" customWidth="1"/>
    <col min="9733" max="9735" width="11.88671875" style="32" customWidth="1"/>
    <col min="9736" max="9736" width="12.6640625" style="32" customWidth="1"/>
    <col min="9737" max="9737" width="12" style="32" customWidth="1"/>
    <col min="9738" max="9738" width="9.109375" style="32"/>
    <col min="9739" max="9739" width="11.88671875" style="32" customWidth="1"/>
    <col min="9740" max="9740" width="13.88671875" style="32" customWidth="1"/>
    <col min="9741" max="9741" width="9.109375" style="32"/>
    <col min="9742" max="9742" width="10.44140625" style="32" bestFit="1" customWidth="1"/>
    <col min="9743" max="9743" width="9.109375" style="32"/>
    <col min="9744" max="9744" width="9.44140625" style="32" bestFit="1" customWidth="1"/>
    <col min="9745" max="9745" width="9.109375" style="32"/>
    <col min="9746" max="9746" width="8.33203125" style="32" customWidth="1"/>
    <col min="9747" max="9747" width="11.88671875" style="32" customWidth="1"/>
    <col min="9748" max="9748" width="11.6640625" style="32" customWidth="1"/>
    <col min="9749" max="9979" width="9.109375" style="32"/>
    <col min="9980" max="9980" width="22.5546875" style="32" customWidth="1"/>
    <col min="9981" max="9981" width="20.33203125" style="32" customWidth="1"/>
    <col min="9982" max="9982" width="13.5546875" style="32" customWidth="1"/>
    <col min="9983" max="9983" width="13.6640625" style="32" customWidth="1"/>
    <col min="9984" max="9984" width="12.44140625" style="32" customWidth="1"/>
    <col min="9985" max="9985" width="11.88671875" style="32" customWidth="1"/>
    <col min="9986" max="9986" width="12.44140625" style="32" customWidth="1"/>
    <col min="9987" max="9987" width="12.5546875" style="32" customWidth="1"/>
    <col min="9988" max="9988" width="12.33203125" style="32" customWidth="1"/>
    <col min="9989" max="9991" width="11.88671875" style="32" customWidth="1"/>
    <col min="9992" max="9992" width="12.6640625" style="32" customWidth="1"/>
    <col min="9993" max="9993" width="12" style="32" customWidth="1"/>
    <col min="9994" max="9994" width="9.109375" style="32"/>
    <col min="9995" max="9995" width="11.88671875" style="32" customWidth="1"/>
    <col min="9996" max="9996" width="13.88671875" style="32" customWidth="1"/>
    <col min="9997" max="9997" width="9.109375" style="32"/>
    <col min="9998" max="9998" width="10.44140625" style="32" bestFit="1" customWidth="1"/>
    <col min="9999" max="9999" width="9.109375" style="32"/>
    <col min="10000" max="10000" width="9.44140625" style="32" bestFit="1" customWidth="1"/>
    <col min="10001" max="10001" width="9.109375" style="32"/>
    <col min="10002" max="10002" width="8.33203125" style="32" customWidth="1"/>
    <col min="10003" max="10003" width="11.88671875" style="32" customWidth="1"/>
    <col min="10004" max="10004" width="11.6640625" style="32" customWidth="1"/>
    <col min="10005" max="10235" width="9.109375" style="32"/>
    <col min="10236" max="10236" width="22.5546875" style="32" customWidth="1"/>
    <col min="10237" max="10237" width="20.33203125" style="32" customWidth="1"/>
    <col min="10238" max="10238" width="13.5546875" style="32" customWidth="1"/>
    <col min="10239" max="10239" width="13.6640625" style="32" customWidth="1"/>
    <col min="10240" max="10240" width="12.44140625" style="32" customWidth="1"/>
    <col min="10241" max="10241" width="11.88671875" style="32" customWidth="1"/>
    <col min="10242" max="10242" width="12.44140625" style="32" customWidth="1"/>
    <col min="10243" max="10243" width="12.5546875" style="32" customWidth="1"/>
    <col min="10244" max="10244" width="12.33203125" style="32" customWidth="1"/>
    <col min="10245" max="10247" width="11.88671875" style="32" customWidth="1"/>
    <col min="10248" max="10248" width="12.6640625" style="32" customWidth="1"/>
    <col min="10249" max="10249" width="12" style="32" customWidth="1"/>
    <col min="10250" max="10250" width="9.109375" style="32"/>
    <col min="10251" max="10251" width="11.88671875" style="32" customWidth="1"/>
    <col min="10252" max="10252" width="13.88671875" style="32" customWidth="1"/>
    <col min="10253" max="10253" width="9.109375" style="32"/>
    <col min="10254" max="10254" width="10.44140625" style="32" bestFit="1" customWidth="1"/>
    <col min="10255" max="10255" width="9.109375" style="32"/>
    <col min="10256" max="10256" width="9.44140625" style="32" bestFit="1" customWidth="1"/>
    <col min="10257" max="10257" width="9.109375" style="32"/>
    <col min="10258" max="10258" width="8.33203125" style="32" customWidth="1"/>
    <col min="10259" max="10259" width="11.88671875" style="32" customWidth="1"/>
    <col min="10260" max="10260" width="11.6640625" style="32" customWidth="1"/>
    <col min="10261" max="10491" width="9.109375" style="32"/>
    <col min="10492" max="10492" width="22.5546875" style="32" customWidth="1"/>
    <col min="10493" max="10493" width="20.33203125" style="32" customWidth="1"/>
    <col min="10494" max="10494" width="13.5546875" style="32" customWidth="1"/>
    <col min="10495" max="10495" width="13.6640625" style="32" customWidth="1"/>
    <col min="10496" max="10496" width="12.44140625" style="32" customWidth="1"/>
    <col min="10497" max="10497" width="11.88671875" style="32" customWidth="1"/>
    <col min="10498" max="10498" width="12.44140625" style="32" customWidth="1"/>
    <col min="10499" max="10499" width="12.5546875" style="32" customWidth="1"/>
    <col min="10500" max="10500" width="12.33203125" style="32" customWidth="1"/>
    <col min="10501" max="10503" width="11.88671875" style="32" customWidth="1"/>
    <col min="10504" max="10504" width="12.6640625" style="32" customWidth="1"/>
    <col min="10505" max="10505" width="12" style="32" customWidth="1"/>
    <col min="10506" max="10506" width="9.109375" style="32"/>
    <col min="10507" max="10507" width="11.88671875" style="32" customWidth="1"/>
    <col min="10508" max="10508" width="13.88671875" style="32" customWidth="1"/>
    <col min="10509" max="10509" width="9.109375" style="32"/>
    <col min="10510" max="10510" width="10.44140625" style="32" bestFit="1" customWidth="1"/>
    <col min="10511" max="10511" width="9.109375" style="32"/>
    <col min="10512" max="10512" width="9.44140625" style="32" bestFit="1" customWidth="1"/>
    <col min="10513" max="10513" width="9.109375" style="32"/>
    <col min="10514" max="10514" width="8.33203125" style="32" customWidth="1"/>
    <col min="10515" max="10515" width="11.88671875" style="32" customWidth="1"/>
    <col min="10516" max="10516" width="11.6640625" style="32" customWidth="1"/>
    <col min="10517" max="10747" width="9.109375" style="32"/>
    <col min="10748" max="10748" width="22.5546875" style="32" customWidth="1"/>
    <col min="10749" max="10749" width="20.33203125" style="32" customWidth="1"/>
    <col min="10750" max="10750" width="13.5546875" style="32" customWidth="1"/>
    <col min="10751" max="10751" width="13.6640625" style="32" customWidth="1"/>
    <col min="10752" max="10752" width="12.44140625" style="32" customWidth="1"/>
    <col min="10753" max="10753" width="11.88671875" style="32" customWidth="1"/>
    <col min="10754" max="10754" width="12.44140625" style="32" customWidth="1"/>
    <col min="10755" max="10755" width="12.5546875" style="32" customWidth="1"/>
    <col min="10756" max="10756" width="12.33203125" style="32" customWidth="1"/>
    <col min="10757" max="10759" width="11.88671875" style="32" customWidth="1"/>
    <col min="10760" max="10760" width="12.6640625" style="32" customWidth="1"/>
    <col min="10761" max="10761" width="12" style="32" customWidth="1"/>
    <col min="10762" max="10762" width="9.109375" style="32"/>
    <col min="10763" max="10763" width="11.88671875" style="32" customWidth="1"/>
    <col min="10764" max="10764" width="13.88671875" style="32" customWidth="1"/>
    <col min="10765" max="10765" width="9.109375" style="32"/>
    <col min="10766" max="10766" width="10.44140625" style="32" bestFit="1" customWidth="1"/>
    <col min="10767" max="10767" width="9.109375" style="32"/>
    <col min="10768" max="10768" width="9.44140625" style="32" bestFit="1" customWidth="1"/>
    <col min="10769" max="10769" width="9.109375" style="32"/>
    <col min="10770" max="10770" width="8.33203125" style="32" customWidth="1"/>
    <col min="10771" max="10771" width="11.88671875" style="32" customWidth="1"/>
    <col min="10772" max="10772" width="11.6640625" style="32" customWidth="1"/>
    <col min="10773" max="11003" width="9.109375" style="32"/>
    <col min="11004" max="11004" width="22.5546875" style="32" customWidth="1"/>
    <col min="11005" max="11005" width="20.33203125" style="32" customWidth="1"/>
    <col min="11006" max="11006" width="13.5546875" style="32" customWidth="1"/>
    <col min="11007" max="11007" width="13.6640625" style="32" customWidth="1"/>
    <col min="11008" max="11008" width="12.44140625" style="32" customWidth="1"/>
    <col min="11009" max="11009" width="11.88671875" style="32" customWidth="1"/>
    <col min="11010" max="11010" width="12.44140625" style="32" customWidth="1"/>
    <col min="11011" max="11011" width="12.5546875" style="32" customWidth="1"/>
    <col min="11012" max="11012" width="12.33203125" style="32" customWidth="1"/>
    <col min="11013" max="11015" width="11.88671875" style="32" customWidth="1"/>
    <col min="11016" max="11016" width="12.6640625" style="32" customWidth="1"/>
    <col min="11017" max="11017" width="12" style="32" customWidth="1"/>
    <col min="11018" max="11018" width="9.109375" style="32"/>
    <col min="11019" max="11019" width="11.88671875" style="32" customWidth="1"/>
    <col min="11020" max="11020" width="13.88671875" style="32" customWidth="1"/>
    <col min="11021" max="11021" width="9.109375" style="32"/>
    <col min="11022" max="11022" width="10.44140625" style="32" bestFit="1" customWidth="1"/>
    <col min="11023" max="11023" width="9.109375" style="32"/>
    <col min="11024" max="11024" width="9.44140625" style="32" bestFit="1" customWidth="1"/>
    <col min="11025" max="11025" width="9.109375" style="32"/>
    <col min="11026" max="11026" width="8.33203125" style="32" customWidth="1"/>
    <col min="11027" max="11027" width="11.88671875" style="32" customWidth="1"/>
    <col min="11028" max="11028" width="11.6640625" style="32" customWidth="1"/>
    <col min="11029" max="11259" width="9.109375" style="32"/>
    <col min="11260" max="11260" width="22.5546875" style="32" customWidth="1"/>
    <col min="11261" max="11261" width="20.33203125" style="32" customWidth="1"/>
    <col min="11262" max="11262" width="13.5546875" style="32" customWidth="1"/>
    <col min="11263" max="11263" width="13.6640625" style="32" customWidth="1"/>
    <col min="11264" max="11264" width="12.44140625" style="32" customWidth="1"/>
    <col min="11265" max="11265" width="11.88671875" style="32" customWidth="1"/>
    <col min="11266" max="11266" width="12.44140625" style="32" customWidth="1"/>
    <col min="11267" max="11267" width="12.5546875" style="32" customWidth="1"/>
    <col min="11268" max="11268" width="12.33203125" style="32" customWidth="1"/>
    <col min="11269" max="11271" width="11.88671875" style="32" customWidth="1"/>
    <col min="11272" max="11272" width="12.6640625" style="32" customWidth="1"/>
    <col min="11273" max="11273" width="12" style="32" customWidth="1"/>
    <col min="11274" max="11274" width="9.109375" style="32"/>
    <col min="11275" max="11275" width="11.88671875" style="32" customWidth="1"/>
    <col min="11276" max="11276" width="13.88671875" style="32" customWidth="1"/>
    <col min="11277" max="11277" width="9.109375" style="32"/>
    <col min="11278" max="11278" width="10.44140625" style="32" bestFit="1" customWidth="1"/>
    <col min="11279" max="11279" width="9.109375" style="32"/>
    <col min="11280" max="11280" width="9.44140625" style="32" bestFit="1" customWidth="1"/>
    <col min="11281" max="11281" width="9.109375" style="32"/>
    <col min="11282" max="11282" width="8.33203125" style="32" customWidth="1"/>
    <col min="11283" max="11283" width="11.88671875" style="32" customWidth="1"/>
    <col min="11284" max="11284" width="11.6640625" style="32" customWidth="1"/>
    <col min="11285" max="11515" width="9.109375" style="32"/>
    <col min="11516" max="11516" width="22.5546875" style="32" customWidth="1"/>
    <col min="11517" max="11517" width="20.33203125" style="32" customWidth="1"/>
    <col min="11518" max="11518" width="13.5546875" style="32" customWidth="1"/>
    <col min="11519" max="11519" width="13.6640625" style="32" customWidth="1"/>
    <col min="11520" max="11520" width="12.44140625" style="32" customWidth="1"/>
    <col min="11521" max="11521" width="11.88671875" style="32" customWidth="1"/>
    <col min="11522" max="11522" width="12.44140625" style="32" customWidth="1"/>
    <col min="11523" max="11523" width="12.5546875" style="32" customWidth="1"/>
    <col min="11524" max="11524" width="12.33203125" style="32" customWidth="1"/>
    <col min="11525" max="11527" width="11.88671875" style="32" customWidth="1"/>
    <col min="11528" max="11528" width="12.6640625" style="32" customWidth="1"/>
    <col min="11529" max="11529" width="12" style="32" customWidth="1"/>
    <col min="11530" max="11530" width="9.109375" style="32"/>
    <col min="11531" max="11531" width="11.88671875" style="32" customWidth="1"/>
    <col min="11532" max="11532" width="13.88671875" style="32" customWidth="1"/>
    <col min="11533" max="11533" width="9.109375" style="32"/>
    <col min="11534" max="11534" width="10.44140625" style="32" bestFit="1" customWidth="1"/>
    <col min="11535" max="11535" width="9.109375" style="32"/>
    <col min="11536" max="11536" width="9.44140625" style="32" bestFit="1" customWidth="1"/>
    <col min="11537" max="11537" width="9.109375" style="32"/>
    <col min="11538" max="11538" width="8.33203125" style="32" customWidth="1"/>
    <col min="11539" max="11539" width="11.88671875" style="32" customWidth="1"/>
    <col min="11540" max="11540" width="11.6640625" style="32" customWidth="1"/>
    <col min="11541" max="11771" width="9.109375" style="32"/>
    <col min="11772" max="11772" width="22.5546875" style="32" customWidth="1"/>
    <col min="11773" max="11773" width="20.33203125" style="32" customWidth="1"/>
    <col min="11774" max="11774" width="13.5546875" style="32" customWidth="1"/>
    <col min="11775" max="11775" width="13.6640625" style="32" customWidth="1"/>
    <col min="11776" max="11776" width="12.44140625" style="32" customWidth="1"/>
    <col min="11777" max="11777" width="11.88671875" style="32" customWidth="1"/>
    <col min="11778" max="11778" width="12.44140625" style="32" customWidth="1"/>
    <col min="11779" max="11779" width="12.5546875" style="32" customWidth="1"/>
    <col min="11780" max="11780" width="12.33203125" style="32" customWidth="1"/>
    <col min="11781" max="11783" width="11.88671875" style="32" customWidth="1"/>
    <col min="11784" max="11784" width="12.6640625" style="32" customWidth="1"/>
    <col min="11785" max="11785" width="12" style="32" customWidth="1"/>
    <col min="11786" max="11786" width="9.109375" style="32"/>
    <col min="11787" max="11787" width="11.88671875" style="32" customWidth="1"/>
    <col min="11788" max="11788" width="13.88671875" style="32" customWidth="1"/>
    <col min="11789" max="11789" width="9.109375" style="32"/>
    <col min="11790" max="11790" width="10.44140625" style="32" bestFit="1" customWidth="1"/>
    <col min="11791" max="11791" width="9.109375" style="32"/>
    <col min="11792" max="11792" width="9.44140625" style="32" bestFit="1" customWidth="1"/>
    <col min="11793" max="11793" width="9.109375" style="32"/>
    <col min="11794" max="11794" width="8.33203125" style="32" customWidth="1"/>
    <col min="11795" max="11795" width="11.88671875" style="32" customWidth="1"/>
    <col min="11796" max="11796" width="11.6640625" style="32" customWidth="1"/>
    <col min="11797" max="12027" width="9.109375" style="32"/>
    <col min="12028" max="12028" width="22.5546875" style="32" customWidth="1"/>
    <col min="12029" max="12029" width="20.33203125" style="32" customWidth="1"/>
    <col min="12030" max="12030" width="13.5546875" style="32" customWidth="1"/>
    <col min="12031" max="12031" width="13.6640625" style="32" customWidth="1"/>
    <col min="12032" max="12032" width="12.44140625" style="32" customWidth="1"/>
    <col min="12033" max="12033" width="11.88671875" style="32" customWidth="1"/>
    <col min="12034" max="12034" width="12.44140625" style="32" customWidth="1"/>
    <col min="12035" max="12035" width="12.5546875" style="32" customWidth="1"/>
    <col min="12036" max="12036" width="12.33203125" style="32" customWidth="1"/>
    <col min="12037" max="12039" width="11.88671875" style="32" customWidth="1"/>
    <col min="12040" max="12040" width="12.6640625" style="32" customWidth="1"/>
    <col min="12041" max="12041" width="12" style="32" customWidth="1"/>
    <col min="12042" max="12042" width="9.109375" style="32"/>
    <col min="12043" max="12043" width="11.88671875" style="32" customWidth="1"/>
    <col min="12044" max="12044" width="13.88671875" style="32" customWidth="1"/>
    <col min="12045" max="12045" width="9.109375" style="32"/>
    <col min="12046" max="12046" width="10.44140625" style="32" bestFit="1" customWidth="1"/>
    <col min="12047" max="12047" width="9.109375" style="32"/>
    <col min="12048" max="12048" width="9.44140625" style="32" bestFit="1" customWidth="1"/>
    <col min="12049" max="12049" width="9.109375" style="32"/>
    <col min="12050" max="12050" width="8.33203125" style="32" customWidth="1"/>
    <col min="12051" max="12051" width="11.88671875" style="32" customWidth="1"/>
    <col min="12052" max="12052" width="11.6640625" style="32" customWidth="1"/>
    <col min="12053" max="12283" width="9.109375" style="32"/>
    <col min="12284" max="12284" width="22.5546875" style="32" customWidth="1"/>
    <col min="12285" max="12285" width="20.33203125" style="32" customWidth="1"/>
    <col min="12286" max="12286" width="13.5546875" style="32" customWidth="1"/>
    <col min="12287" max="12287" width="13.6640625" style="32" customWidth="1"/>
    <col min="12288" max="12288" width="12.44140625" style="32" customWidth="1"/>
    <col min="12289" max="12289" width="11.88671875" style="32" customWidth="1"/>
    <col min="12290" max="12290" width="12.44140625" style="32" customWidth="1"/>
    <col min="12291" max="12291" width="12.5546875" style="32" customWidth="1"/>
    <col min="12292" max="12292" width="12.33203125" style="32" customWidth="1"/>
    <col min="12293" max="12295" width="11.88671875" style="32" customWidth="1"/>
    <col min="12296" max="12296" width="12.6640625" style="32" customWidth="1"/>
    <col min="12297" max="12297" width="12" style="32" customWidth="1"/>
    <col min="12298" max="12298" width="9.109375" style="32"/>
    <col min="12299" max="12299" width="11.88671875" style="32" customWidth="1"/>
    <col min="12300" max="12300" width="13.88671875" style="32" customWidth="1"/>
    <col min="12301" max="12301" width="9.109375" style="32"/>
    <col min="12302" max="12302" width="10.44140625" style="32" bestFit="1" customWidth="1"/>
    <col min="12303" max="12303" width="9.109375" style="32"/>
    <col min="12304" max="12304" width="9.44140625" style="32" bestFit="1" customWidth="1"/>
    <col min="12305" max="12305" width="9.109375" style="32"/>
    <col min="12306" max="12306" width="8.33203125" style="32" customWidth="1"/>
    <col min="12307" max="12307" width="11.88671875" style="32" customWidth="1"/>
    <col min="12308" max="12308" width="11.6640625" style="32" customWidth="1"/>
    <col min="12309" max="12539" width="9.109375" style="32"/>
    <col min="12540" max="12540" width="22.5546875" style="32" customWidth="1"/>
    <col min="12541" max="12541" width="20.33203125" style="32" customWidth="1"/>
    <col min="12542" max="12542" width="13.5546875" style="32" customWidth="1"/>
    <col min="12543" max="12543" width="13.6640625" style="32" customWidth="1"/>
    <col min="12544" max="12544" width="12.44140625" style="32" customWidth="1"/>
    <col min="12545" max="12545" width="11.88671875" style="32" customWidth="1"/>
    <col min="12546" max="12546" width="12.44140625" style="32" customWidth="1"/>
    <col min="12547" max="12547" width="12.5546875" style="32" customWidth="1"/>
    <col min="12548" max="12548" width="12.33203125" style="32" customWidth="1"/>
    <col min="12549" max="12551" width="11.88671875" style="32" customWidth="1"/>
    <col min="12552" max="12552" width="12.6640625" style="32" customWidth="1"/>
    <col min="12553" max="12553" width="12" style="32" customWidth="1"/>
    <col min="12554" max="12554" width="9.109375" style="32"/>
    <col min="12555" max="12555" width="11.88671875" style="32" customWidth="1"/>
    <col min="12556" max="12556" width="13.88671875" style="32" customWidth="1"/>
    <col min="12557" max="12557" width="9.109375" style="32"/>
    <col min="12558" max="12558" width="10.44140625" style="32" bestFit="1" customWidth="1"/>
    <col min="12559" max="12559" width="9.109375" style="32"/>
    <col min="12560" max="12560" width="9.44140625" style="32" bestFit="1" customWidth="1"/>
    <col min="12561" max="12561" width="9.109375" style="32"/>
    <col min="12562" max="12562" width="8.33203125" style="32" customWidth="1"/>
    <col min="12563" max="12563" width="11.88671875" style="32" customWidth="1"/>
    <col min="12564" max="12564" width="11.6640625" style="32" customWidth="1"/>
    <col min="12565" max="12795" width="9.109375" style="32"/>
    <col min="12796" max="12796" width="22.5546875" style="32" customWidth="1"/>
    <col min="12797" max="12797" width="20.33203125" style="32" customWidth="1"/>
    <col min="12798" max="12798" width="13.5546875" style="32" customWidth="1"/>
    <col min="12799" max="12799" width="13.6640625" style="32" customWidth="1"/>
    <col min="12800" max="12800" width="12.44140625" style="32" customWidth="1"/>
    <col min="12801" max="12801" width="11.88671875" style="32" customWidth="1"/>
    <col min="12802" max="12802" width="12.44140625" style="32" customWidth="1"/>
    <col min="12803" max="12803" width="12.5546875" style="32" customWidth="1"/>
    <col min="12804" max="12804" width="12.33203125" style="32" customWidth="1"/>
    <col min="12805" max="12807" width="11.88671875" style="32" customWidth="1"/>
    <col min="12808" max="12808" width="12.6640625" style="32" customWidth="1"/>
    <col min="12809" max="12809" width="12" style="32" customWidth="1"/>
    <col min="12810" max="12810" width="9.109375" style="32"/>
    <col min="12811" max="12811" width="11.88671875" style="32" customWidth="1"/>
    <col min="12812" max="12812" width="13.88671875" style="32" customWidth="1"/>
    <col min="12813" max="12813" width="9.109375" style="32"/>
    <col min="12814" max="12814" width="10.44140625" style="32" bestFit="1" customWidth="1"/>
    <col min="12815" max="12815" width="9.109375" style="32"/>
    <col min="12816" max="12816" width="9.44140625" style="32" bestFit="1" customWidth="1"/>
    <col min="12817" max="12817" width="9.109375" style="32"/>
    <col min="12818" max="12818" width="8.33203125" style="32" customWidth="1"/>
    <col min="12819" max="12819" width="11.88671875" style="32" customWidth="1"/>
    <col min="12820" max="12820" width="11.6640625" style="32" customWidth="1"/>
    <col min="12821" max="13051" width="9.109375" style="32"/>
    <col min="13052" max="13052" width="22.5546875" style="32" customWidth="1"/>
    <col min="13053" max="13053" width="20.33203125" style="32" customWidth="1"/>
    <col min="13054" max="13054" width="13.5546875" style="32" customWidth="1"/>
    <col min="13055" max="13055" width="13.6640625" style="32" customWidth="1"/>
    <col min="13056" max="13056" width="12.44140625" style="32" customWidth="1"/>
    <col min="13057" max="13057" width="11.88671875" style="32" customWidth="1"/>
    <col min="13058" max="13058" width="12.44140625" style="32" customWidth="1"/>
    <col min="13059" max="13059" width="12.5546875" style="32" customWidth="1"/>
    <col min="13060" max="13060" width="12.33203125" style="32" customWidth="1"/>
    <col min="13061" max="13063" width="11.88671875" style="32" customWidth="1"/>
    <col min="13064" max="13064" width="12.6640625" style="32" customWidth="1"/>
    <col min="13065" max="13065" width="12" style="32" customWidth="1"/>
    <col min="13066" max="13066" width="9.109375" style="32"/>
    <col min="13067" max="13067" width="11.88671875" style="32" customWidth="1"/>
    <col min="13068" max="13068" width="13.88671875" style="32" customWidth="1"/>
    <col min="13069" max="13069" width="9.109375" style="32"/>
    <col min="13070" max="13070" width="10.44140625" style="32" bestFit="1" customWidth="1"/>
    <col min="13071" max="13071" width="9.109375" style="32"/>
    <col min="13072" max="13072" width="9.44140625" style="32" bestFit="1" customWidth="1"/>
    <col min="13073" max="13073" width="9.109375" style="32"/>
    <col min="13074" max="13074" width="8.33203125" style="32" customWidth="1"/>
    <col min="13075" max="13075" width="11.88671875" style="32" customWidth="1"/>
    <col min="13076" max="13076" width="11.6640625" style="32" customWidth="1"/>
    <col min="13077" max="13307" width="9.109375" style="32"/>
    <col min="13308" max="13308" width="22.5546875" style="32" customWidth="1"/>
    <col min="13309" max="13309" width="20.33203125" style="32" customWidth="1"/>
    <col min="13310" max="13310" width="13.5546875" style="32" customWidth="1"/>
    <col min="13311" max="13311" width="13.6640625" style="32" customWidth="1"/>
    <col min="13312" max="13312" width="12.44140625" style="32" customWidth="1"/>
    <col min="13313" max="13313" width="11.88671875" style="32" customWidth="1"/>
    <col min="13314" max="13314" width="12.44140625" style="32" customWidth="1"/>
    <col min="13315" max="13315" width="12.5546875" style="32" customWidth="1"/>
    <col min="13316" max="13316" width="12.33203125" style="32" customWidth="1"/>
    <col min="13317" max="13319" width="11.88671875" style="32" customWidth="1"/>
    <col min="13320" max="13320" width="12.6640625" style="32" customWidth="1"/>
    <col min="13321" max="13321" width="12" style="32" customWidth="1"/>
    <col min="13322" max="13322" width="9.109375" style="32"/>
    <col min="13323" max="13323" width="11.88671875" style="32" customWidth="1"/>
    <col min="13324" max="13324" width="13.88671875" style="32" customWidth="1"/>
    <col min="13325" max="13325" width="9.109375" style="32"/>
    <col min="13326" max="13326" width="10.44140625" style="32" bestFit="1" customWidth="1"/>
    <col min="13327" max="13327" width="9.109375" style="32"/>
    <col min="13328" max="13328" width="9.44140625" style="32" bestFit="1" customWidth="1"/>
    <col min="13329" max="13329" width="9.109375" style="32"/>
    <col min="13330" max="13330" width="8.33203125" style="32" customWidth="1"/>
    <col min="13331" max="13331" width="11.88671875" style="32" customWidth="1"/>
    <col min="13332" max="13332" width="11.6640625" style="32" customWidth="1"/>
    <col min="13333" max="13563" width="9.109375" style="32"/>
    <col min="13564" max="13564" width="22.5546875" style="32" customWidth="1"/>
    <col min="13565" max="13565" width="20.33203125" style="32" customWidth="1"/>
    <col min="13566" max="13566" width="13.5546875" style="32" customWidth="1"/>
    <col min="13567" max="13567" width="13.6640625" style="32" customWidth="1"/>
    <col min="13568" max="13568" width="12.44140625" style="32" customWidth="1"/>
    <col min="13569" max="13569" width="11.88671875" style="32" customWidth="1"/>
    <col min="13570" max="13570" width="12.44140625" style="32" customWidth="1"/>
    <col min="13571" max="13571" width="12.5546875" style="32" customWidth="1"/>
    <col min="13572" max="13572" width="12.33203125" style="32" customWidth="1"/>
    <col min="13573" max="13575" width="11.88671875" style="32" customWidth="1"/>
    <col min="13576" max="13576" width="12.6640625" style="32" customWidth="1"/>
    <col min="13577" max="13577" width="12" style="32" customWidth="1"/>
    <col min="13578" max="13578" width="9.109375" style="32"/>
    <col min="13579" max="13579" width="11.88671875" style="32" customWidth="1"/>
    <col min="13580" max="13580" width="13.88671875" style="32" customWidth="1"/>
    <col min="13581" max="13581" width="9.109375" style="32"/>
    <col min="13582" max="13582" width="10.44140625" style="32" bestFit="1" customWidth="1"/>
    <col min="13583" max="13583" width="9.109375" style="32"/>
    <col min="13584" max="13584" width="9.44140625" style="32" bestFit="1" customWidth="1"/>
    <col min="13585" max="13585" width="9.109375" style="32"/>
    <col min="13586" max="13586" width="8.33203125" style="32" customWidth="1"/>
    <col min="13587" max="13587" width="11.88671875" style="32" customWidth="1"/>
    <col min="13588" max="13588" width="11.6640625" style="32" customWidth="1"/>
    <col min="13589" max="13819" width="9.109375" style="32"/>
    <col min="13820" max="13820" width="22.5546875" style="32" customWidth="1"/>
    <col min="13821" max="13821" width="20.33203125" style="32" customWidth="1"/>
    <col min="13822" max="13822" width="13.5546875" style="32" customWidth="1"/>
    <col min="13823" max="13823" width="13.6640625" style="32" customWidth="1"/>
    <col min="13824" max="13824" width="12.44140625" style="32" customWidth="1"/>
    <col min="13825" max="13825" width="11.88671875" style="32" customWidth="1"/>
    <col min="13826" max="13826" width="12.44140625" style="32" customWidth="1"/>
    <col min="13827" max="13827" width="12.5546875" style="32" customWidth="1"/>
    <col min="13828" max="13828" width="12.33203125" style="32" customWidth="1"/>
    <col min="13829" max="13831" width="11.88671875" style="32" customWidth="1"/>
    <col min="13832" max="13832" width="12.6640625" style="32" customWidth="1"/>
    <col min="13833" max="13833" width="12" style="32" customWidth="1"/>
    <col min="13834" max="13834" width="9.109375" style="32"/>
    <col min="13835" max="13835" width="11.88671875" style="32" customWidth="1"/>
    <col min="13836" max="13836" width="13.88671875" style="32" customWidth="1"/>
    <col min="13837" max="13837" width="9.109375" style="32"/>
    <col min="13838" max="13838" width="10.44140625" style="32" bestFit="1" customWidth="1"/>
    <col min="13839" max="13839" width="9.109375" style="32"/>
    <col min="13840" max="13840" width="9.44140625" style="32" bestFit="1" customWidth="1"/>
    <col min="13841" max="13841" width="9.109375" style="32"/>
    <col min="13842" max="13842" width="8.33203125" style="32" customWidth="1"/>
    <col min="13843" max="13843" width="11.88671875" style="32" customWidth="1"/>
    <col min="13844" max="13844" width="11.6640625" style="32" customWidth="1"/>
    <col min="13845" max="14075" width="9.109375" style="32"/>
    <col min="14076" max="14076" width="22.5546875" style="32" customWidth="1"/>
    <col min="14077" max="14077" width="20.33203125" style="32" customWidth="1"/>
    <col min="14078" max="14078" width="13.5546875" style="32" customWidth="1"/>
    <col min="14079" max="14079" width="13.6640625" style="32" customWidth="1"/>
    <col min="14080" max="14080" width="12.44140625" style="32" customWidth="1"/>
    <col min="14081" max="14081" width="11.88671875" style="32" customWidth="1"/>
    <col min="14082" max="14082" width="12.44140625" style="32" customWidth="1"/>
    <col min="14083" max="14083" width="12.5546875" style="32" customWidth="1"/>
    <col min="14084" max="14084" width="12.33203125" style="32" customWidth="1"/>
    <col min="14085" max="14087" width="11.88671875" style="32" customWidth="1"/>
    <col min="14088" max="14088" width="12.6640625" style="32" customWidth="1"/>
    <col min="14089" max="14089" width="12" style="32" customWidth="1"/>
    <col min="14090" max="14090" width="9.109375" style="32"/>
    <col min="14091" max="14091" width="11.88671875" style="32" customWidth="1"/>
    <col min="14092" max="14092" width="13.88671875" style="32" customWidth="1"/>
    <col min="14093" max="14093" width="9.109375" style="32"/>
    <col min="14094" max="14094" width="10.44140625" style="32" bestFit="1" customWidth="1"/>
    <col min="14095" max="14095" width="9.109375" style="32"/>
    <col min="14096" max="14096" width="9.44140625" style="32" bestFit="1" customWidth="1"/>
    <col min="14097" max="14097" width="9.109375" style="32"/>
    <col min="14098" max="14098" width="8.33203125" style="32" customWidth="1"/>
    <col min="14099" max="14099" width="11.88671875" style="32" customWidth="1"/>
    <col min="14100" max="14100" width="11.6640625" style="32" customWidth="1"/>
    <col min="14101" max="14331" width="9.109375" style="32"/>
    <col min="14332" max="14332" width="22.5546875" style="32" customWidth="1"/>
    <col min="14333" max="14333" width="20.33203125" style="32" customWidth="1"/>
    <col min="14334" max="14334" width="13.5546875" style="32" customWidth="1"/>
    <col min="14335" max="14335" width="13.6640625" style="32" customWidth="1"/>
    <col min="14336" max="14336" width="12.44140625" style="32" customWidth="1"/>
    <col min="14337" max="14337" width="11.88671875" style="32" customWidth="1"/>
    <col min="14338" max="14338" width="12.44140625" style="32" customWidth="1"/>
    <col min="14339" max="14339" width="12.5546875" style="32" customWidth="1"/>
    <col min="14340" max="14340" width="12.33203125" style="32" customWidth="1"/>
    <col min="14341" max="14343" width="11.88671875" style="32" customWidth="1"/>
    <col min="14344" max="14344" width="12.6640625" style="32" customWidth="1"/>
    <col min="14345" max="14345" width="12" style="32" customWidth="1"/>
    <col min="14346" max="14346" width="9.109375" style="32"/>
    <col min="14347" max="14347" width="11.88671875" style="32" customWidth="1"/>
    <col min="14348" max="14348" width="13.88671875" style="32" customWidth="1"/>
    <col min="14349" max="14349" width="9.109375" style="32"/>
    <col min="14350" max="14350" width="10.44140625" style="32" bestFit="1" customWidth="1"/>
    <col min="14351" max="14351" width="9.109375" style="32"/>
    <col min="14352" max="14352" width="9.44140625" style="32" bestFit="1" customWidth="1"/>
    <col min="14353" max="14353" width="9.109375" style="32"/>
    <col min="14354" max="14354" width="8.33203125" style="32" customWidth="1"/>
    <col min="14355" max="14355" width="11.88671875" style="32" customWidth="1"/>
    <col min="14356" max="14356" width="11.6640625" style="32" customWidth="1"/>
    <col min="14357" max="14587" width="9.109375" style="32"/>
    <col min="14588" max="14588" width="22.5546875" style="32" customWidth="1"/>
    <col min="14589" max="14589" width="20.33203125" style="32" customWidth="1"/>
    <col min="14590" max="14590" width="13.5546875" style="32" customWidth="1"/>
    <col min="14591" max="14591" width="13.6640625" style="32" customWidth="1"/>
    <col min="14592" max="14592" width="12.44140625" style="32" customWidth="1"/>
    <col min="14593" max="14593" width="11.88671875" style="32" customWidth="1"/>
    <col min="14594" max="14594" width="12.44140625" style="32" customWidth="1"/>
    <col min="14595" max="14595" width="12.5546875" style="32" customWidth="1"/>
    <col min="14596" max="14596" width="12.33203125" style="32" customWidth="1"/>
    <col min="14597" max="14599" width="11.88671875" style="32" customWidth="1"/>
    <col min="14600" max="14600" width="12.6640625" style="32" customWidth="1"/>
    <col min="14601" max="14601" width="12" style="32" customWidth="1"/>
    <col min="14602" max="14602" width="9.109375" style="32"/>
    <col min="14603" max="14603" width="11.88671875" style="32" customWidth="1"/>
    <col min="14604" max="14604" width="13.88671875" style="32" customWidth="1"/>
    <col min="14605" max="14605" width="9.109375" style="32"/>
    <col min="14606" max="14606" width="10.44140625" style="32" bestFit="1" customWidth="1"/>
    <col min="14607" max="14607" width="9.109375" style="32"/>
    <col min="14608" max="14608" width="9.44140625" style="32" bestFit="1" customWidth="1"/>
    <col min="14609" max="14609" width="9.109375" style="32"/>
    <col min="14610" max="14610" width="8.33203125" style="32" customWidth="1"/>
    <col min="14611" max="14611" width="11.88671875" style="32" customWidth="1"/>
    <col min="14612" max="14612" width="11.6640625" style="32" customWidth="1"/>
    <col min="14613" max="14843" width="9.109375" style="32"/>
    <col min="14844" max="14844" width="22.5546875" style="32" customWidth="1"/>
    <col min="14845" max="14845" width="20.33203125" style="32" customWidth="1"/>
    <col min="14846" max="14846" width="13.5546875" style="32" customWidth="1"/>
    <col min="14847" max="14847" width="13.6640625" style="32" customWidth="1"/>
    <col min="14848" max="14848" width="12.44140625" style="32" customWidth="1"/>
    <col min="14849" max="14849" width="11.88671875" style="32" customWidth="1"/>
    <col min="14850" max="14850" width="12.44140625" style="32" customWidth="1"/>
    <col min="14851" max="14851" width="12.5546875" style="32" customWidth="1"/>
    <col min="14852" max="14852" width="12.33203125" style="32" customWidth="1"/>
    <col min="14853" max="14855" width="11.88671875" style="32" customWidth="1"/>
    <col min="14856" max="14856" width="12.6640625" style="32" customWidth="1"/>
    <col min="14857" max="14857" width="12" style="32" customWidth="1"/>
    <col min="14858" max="14858" width="9.109375" style="32"/>
    <col min="14859" max="14859" width="11.88671875" style="32" customWidth="1"/>
    <col min="14860" max="14860" width="13.88671875" style="32" customWidth="1"/>
    <col min="14861" max="14861" width="9.109375" style="32"/>
    <col min="14862" max="14862" width="10.44140625" style="32" bestFit="1" customWidth="1"/>
    <col min="14863" max="14863" width="9.109375" style="32"/>
    <col min="14864" max="14864" width="9.44140625" style="32" bestFit="1" customWidth="1"/>
    <col min="14865" max="14865" width="9.109375" style="32"/>
    <col min="14866" max="14866" width="8.33203125" style="32" customWidth="1"/>
    <col min="14867" max="14867" width="11.88671875" style="32" customWidth="1"/>
    <col min="14868" max="14868" width="11.6640625" style="32" customWidth="1"/>
    <col min="14869" max="15099" width="9.109375" style="32"/>
    <col min="15100" max="15100" width="22.5546875" style="32" customWidth="1"/>
    <col min="15101" max="15101" width="20.33203125" style="32" customWidth="1"/>
    <col min="15102" max="15102" width="13.5546875" style="32" customWidth="1"/>
    <col min="15103" max="15103" width="13.6640625" style="32" customWidth="1"/>
    <col min="15104" max="15104" width="12.44140625" style="32" customWidth="1"/>
    <col min="15105" max="15105" width="11.88671875" style="32" customWidth="1"/>
    <col min="15106" max="15106" width="12.44140625" style="32" customWidth="1"/>
    <col min="15107" max="15107" width="12.5546875" style="32" customWidth="1"/>
    <col min="15108" max="15108" width="12.33203125" style="32" customWidth="1"/>
    <col min="15109" max="15111" width="11.88671875" style="32" customWidth="1"/>
    <col min="15112" max="15112" width="12.6640625" style="32" customWidth="1"/>
    <col min="15113" max="15113" width="12" style="32" customWidth="1"/>
    <col min="15114" max="15114" width="9.109375" style="32"/>
    <col min="15115" max="15115" width="11.88671875" style="32" customWidth="1"/>
    <col min="15116" max="15116" width="13.88671875" style="32" customWidth="1"/>
    <col min="15117" max="15117" width="9.109375" style="32"/>
    <col min="15118" max="15118" width="10.44140625" style="32" bestFit="1" customWidth="1"/>
    <col min="15119" max="15119" width="9.109375" style="32"/>
    <col min="15120" max="15120" width="9.44140625" style="32" bestFit="1" customWidth="1"/>
    <col min="15121" max="15121" width="9.109375" style="32"/>
    <col min="15122" max="15122" width="8.33203125" style="32" customWidth="1"/>
    <col min="15123" max="15123" width="11.88671875" style="32" customWidth="1"/>
    <col min="15124" max="15124" width="11.6640625" style="32" customWidth="1"/>
    <col min="15125" max="15355" width="9.109375" style="32"/>
    <col min="15356" max="15356" width="22.5546875" style="32" customWidth="1"/>
    <col min="15357" max="15357" width="20.33203125" style="32" customWidth="1"/>
    <col min="15358" max="15358" width="13.5546875" style="32" customWidth="1"/>
    <col min="15359" max="15359" width="13.6640625" style="32" customWidth="1"/>
    <col min="15360" max="15360" width="12.44140625" style="32" customWidth="1"/>
    <col min="15361" max="15361" width="11.88671875" style="32" customWidth="1"/>
    <col min="15362" max="15362" width="12.44140625" style="32" customWidth="1"/>
    <col min="15363" max="15363" width="12.5546875" style="32" customWidth="1"/>
    <col min="15364" max="15364" width="12.33203125" style="32" customWidth="1"/>
    <col min="15365" max="15367" width="11.88671875" style="32" customWidth="1"/>
    <col min="15368" max="15368" width="12.6640625" style="32" customWidth="1"/>
    <col min="15369" max="15369" width="12" style="32" customWidth="1"/>
    <col min="15370" max="15370" width="9.109375" style="32"/>
    <col min="15371" max="15371" width="11.88671875" style="32" customWidth="1"/>
    <col min="15372" max="15372" width="13.88671875" style="32" customWidth="1"/>
    <col min="15373" max="15373" width="9.109375" style="32"/>
    <col min="15374" max="15374" width="10.44140625" style="32" bestFit="1" customWidth="1"/>
    <col min="15375" max="15375" width="9.109375" style="32"/>
    <col min="15376" max="15376" width="9.44140625" style="32" bestFit="1" customWidth="1"/>
    <col min="15377" max="15377" width="9.109375" style="32"/>
    <col min="15378" max="15378" width="8.33203125" style="32" customWidth="1"/>
    <col min="15379" max="15379" width="11.88671875" style="32" customWidth="1"/>
    <col min="15380" max="15380" width="11.6640625" style="32" customWidth="1"/>
    <col min="15381" max="15611" width="9.109375" style="32"/>
    <col min="15612" max="15612" width="22.5546875" style="32" customWidth="1"/>
    <col min="15613" max="15613" width="20.33203125" style="32" customWidth="1"/>
    <col min="15614" max="15614" width="13.5546875" style="32" customWidth="1"/>
    <col min="15615" max="15615" width="13.6640625" style="32" customWidth="1"/>
    <col min="15616" max="15616" width="12.44140625" style="32" customWidth="1"/>
    <col min="15617" max="15617" width="11.88671875" style="32" customWidth="1"/>
    <col min="15618" max="15618" width="12.44140625" style="32" customWidth="1"/>
    <col min="15619" max="15619" width="12.5546875" style="32" customWidth="1"/>
    <col min="15620" max="15620" width="12.33203125" style="32" customWidth="1"/>
    <col min="15621" max="15623" width="11.88671875" style="32" customWidth="1"/>
    <col min="15624" max="15624" width="12.6640625" style="32" customWidth="1"/>
    <col min="15625" max="15625" width="12" style="32" customWidth="1"/>
    <col min="15626" max="15626" width="9.109375" style="32"/>
    <col min="15627" max="15627" width="11.88671875" style="32" customWidth="1"/>
    <col min="15628" max="15628" width="13.88671875" style="32" customWidth="1"/>
    <col min="15629" max="15629" width="9.109375" style="32"/>
    <col min="15630" max="15630" width="10.44140625" style="32" bestFit="1" customWidth="1"/>
    <col min="15631" max="15631" width="9.109375" style="32"/>
    <col min="15632" max="15632" width="9.44140625" style="32" bestFit="1" customWidth="1"/>
    <col min="15633" max="15633" width="9.109375" style="32"/>
    <col min="15634" max="15634" width="8.33203125" style="32" customWidth="1"/>
    <col min="15635" max="15635" width="11.88671875" style="32" customWidth="1"/>
    <col min="15636" max="15636" width="11.6640625" style="32" customWidth="1"/>
    <col min="15637" max="15867" width="9.109375" style="32"/>
    <col min="15868" max="15868" width="22.5546875" style="32" customWidth="1"/>
    <col min="15869" max="15869" width="20.33203125" style="32" customWidth="1"/>
    <col min="15870" max="15870" width="13.5546875" style="32" customWidth="1"/>
    <col min="15871" max="15871" width="13.6640625" style="32" customWidth="1"/>
    <col min="15872" max="15872" width="12.44140625" style="32" customWidth="1"/>
    <col min="15873" max="15873" width="11.88671875" style="32" customWidth="1"/>
    <col min="15874" max="15874" width="12.44140625" style="32" customWidth="1"/>
    <col min="15875" max="15875" width="12.5546875" style="32" customWidth="1"/>
    <col min="15876" max="15876" width="12.33203125" style="32" customWidth="1"/>
    <col min="15877" max="15879" width="11.88671875" style="32" customWidth="1"/>
    <col min="15880" max="15880" width="12.6640625" style="32" customWidth="1"/>
    <col min="15881" max="15881" width="12" style="32" customWidth="1"/>
    <col min="15882" max="15882" width="9.109375" style="32"/>
    <col min="15883" max="15883" width="11.88671875" style="32" customWidth="1"/>
    <col min="15884" max="15884" width="13.88671875" style="32" customWidth="1"/>
    <col min="15885" max="15885" width="9.109375" style="32"/>
    <col min="15886" max="15886" width="10.44140625" style="32" bestFit="1" customWidth="1"/>
    <col min="15887" max="15887" width="9.109375" style="32"/>
    <col min="15888" max="15888" width="9.44140625" style="32" bestFit="1" customWidth="1"/>
    <col min="15889" max="15889" width="9.109375" style="32"/>
    <col min="15890" max="15890" width="8.33203125" style="32" customWidth="1"/>
    <col min="15891" max="15891" width="11.88671875" style="32" customWidth="1"/>
    <col min="15892" max="15892" width="11.6640625" style="32" customWidth="1"/>
    <col min="15893" max="16123" width="9.109375" style="32"/>
    <col min="16124" max="16124" width="22.5546875" style="32" customWidth="1"/>
    <col min="16125" max="16125" width="20.33203125" style="32" customWidth="1"/>
    <col min="16126" max="16126" width="13.5546875" style="32" customWidth="1"/>
    <col min="16127" max="16127" width="13.6640625" style="32" customWidth="1"/>
    <col min="16128" max="16128" width="12.44140625" style="32" customWidth="1"/>
    <col min="16129" max="16129" width="11.88671875" style="32" customWidth="1"/>
    <col min="16130" max="16130" width="12.44140625" style="32" customWidth="1"/>
    <col min="16131" max="16131" width="12.5546875" style="32" customWidth="1"/>
    <col min="16132" max="16132" width="12.33203125" style="32" customWidth="1"/>
    <col min="16133" max="16135" width="11.88671875" style="32" customWidth="1"/>
    <col min="16136" max="16136" width="12.6640625" style="32" customWidth="1"/>
    <col min="16137" max="16137" width="12" style="32" customWidth="1"/>
    <col min="16138" max="16138" width="9.109375" style="32"/>
    <col min="16139" max="16139" width="11.88671875" style="32" customWidth="1"/>
    <col min="16140" max="16140" width="13.88671875" style="32" customWidth="1"/>
    <col min="16141" max="16141" width="9.109375" style="32"/>
    <col min="16142" max="16142" width="10.44140625" style="32" bestFit="1" customWidth="1"/>
    <col min="16143" max="16143" width="9.109375" style="32"/>
    <col min="16144" max="16144" width="9.44140625" style="32" bestFit="1" customWidth="1"/>
    <col min="16145" max="16145" width="9.109375" style="32"/>
    <col min="16146" max="16146" width="8.33203125" style="32" customWidth="1"/>
    <col min="16147" max="16147" width="11.88671875" style="32" customWidth="1"/>
    <col min="16148" max="16148" width="11.6640625" style="32" customWidth="1"/>
    <col min="16149" max="16384" width="9.109375" style="32"/>
  </cols>
  <sheetData>
    <row r="1" spans="1:21" x14ac:dyDescent="0.25">
      <c r="A1" s="33" t="s">
        <v>114</v>
      </c>
    </row>
    <row r="2" spans="1:21" x14ac:dyDescent="0.25">
      <c r="A2" s="33"/>
      <c r="M2" s="35" t="s">
        <v>205</v>
      </c>
      <c r="N2" s="35" t="s">
        <v>205</v>
      </c>
      <c r="P2" s="34"/>
      <c r="Q2" s="34"/>
      <c r="S2" s="35"/>
      <c r="T2" s="35"/>
    </row>
    <row r="3" spans="1:21" x14ac:dyDescent="0.25">
      <c r="A3" s="35" t="s">
        <v>0</v>
      </c>
      <c r="B3" s="35" t="s">
        <v>1</v>
      </c>
      <c r="C3" s="35">
        <v>1850</v>
      </c>
      <c r="D3" s="35">
        <v>1860</v>
      </c>
      <c r="E3" s="35">
        <v>1870</v>
      </c>
      <c r="F3" s="35">
        <v>1880</v>
      </c>
      <c r="G3" s="35">
        <v>1890</v>
      </c>
      <c r="H3" s="35">
        <v>1900</v>
      </c>
      <c r="I3" s="35">
        <v>1910</v>
      </c>
      <c r="J3" s="35">
        <v>1920</v>
      </c>
      <c r="K3" s="35">
        <v>1930</v>
      </c>
      <c r="L3" s="35">
        <v>1940</v>
      </c>
      <c r="M3" s="35">
        <v>1950</v>
      </c>
      <c r="N3" s="35">
        <v>1960</v>
      </c>
      <c r="P3" s="35"/>
      <c r="Q3" s="35"/>
      <c r="S3" s="35"/>
      <c r="T3" s="35"/>
      <c r="U3" s="71"/>
    </row>
    <row r="4" spans="1:21" x14ac:dyDescent="0.25">
      <c r="A4" s="32" t="s">
        <v>56</v>
      </c>
      <c r="C4" s="31">
        <f t="shared" ref="C4" si="0">SUM(C5:C6)</f>
        <v>1475822.3883430923</v>
      </c>
      <c r="D4" s="31">
        <f t="shared" ref="D4" si="1">SUM(D5:D6)</f>
        <v>1475822.3883430923</v>
      </c>
      <c r="E4" s="31">
        <f t="shared" ref="E4" si="2">SUM(E5:E6)</f>
        <v>1475822.3883430923</v>
      </c>
      <c r="F4" s="31">
        <f t="shared" ref="F4" si="3">SUM(F5:F6)</f>
        <v>1490647.2016429785</v>
      </c>
      <c r="G4" s="31">
        <f t="shared" ref="G4" si="4">SUM(G5:G6)</f>
        <v>1505620.9319745563</v>
      </c>
      <c r="H4" s="31">
        <f t="shared" ref="H4" si="5">SUM(H5:H6)</f>
        <v>1551404.2403261012</v>
      </c>
      <c r="I4" s="31">
        <f t="shared" ref="I4" si="6">SUM(I5:I6)</f>
        <v>1598579.7392875785</v>
      </c>
      <c r="J4" s="31">
        <f t="shared" ref="J4" si="7">SUM(J5:J6)</f>
        <v>1630840.6184470917</v>
      </c>
      <c r="K4" s="31">
        <f t="shared" ref="K4" si="8">SUM(K5:K6)</f>
        <v>1801462.6301559501</v>
      </c>
      <c r="L4" s="31">
        <f t="shared" ref="L4" si="9">SUM(L5:L6)</f>
        <v>1950880.0993286371</v>
      </c>
      <c r="M4" s="31">
        <v>2264076</v>
      </c>
      <c r="N4" s="31">
        <v>2755967</v>
      </c>
      <c r="R4" s="28">
        <v>2264076</v>
      </c>
      <c r="S4" s="28">
        <v>2755967</v>
      </c>
    </row>
    <row r="5" spans="1:21" x14ac:dyDescent="0.25">
      <c r="A5" s="32" t="s">
        <v>57</v>
      </c>
      <c r="B5" s="32" t="s">
        <v>58</v>
      </c>
      <c r="C5" s="96">
        <f>D5/(('Default &amp; Adjusted Growth Rates'!N70/1000)+1)^10</f>
        <v>487021.38815322047</v>
      </c>
      <c r="D5" s="96">
        <f>E5/(('Default &amp; Adjusted Growth Rates'!O70/1000)+1)^10</f>
        <v>487021.38815322047</v>
      </c>
      <c r="E5" s="96">
        <f>F5/(('Default &amp; Adjusted Growth Rates'!P70/1000)+1)^10</f>
        <v>487021.38815322047</v>
      </c>
      <c r="F5" s="96">
        <f>G5/(('Default &amp; Adjusted Growth Rates'!Q70/1000)+1)^10</f>
        <v>491913.57654218283</v>
      </c>
      <c r="G5" s="96">
        <f>H5/(('Default &amp; Adjusted Growth Rates'!R70/1000)+1)^10</f>
        <v>496854.90755160351</v>
      </c>
      <c r="H5" s="96">
        <f>I5/(('Default &amp; Adjusted Growth Rates'!S70/1000)+1)^10</f>
        <v>511963.39930761338</v>
      </c>
      <c r="I5" s="96">
        <f>J5/(('Default &amp; Adjusted Growth Rates'!T70/1000)+1)^10</f>
        <v>527531.31396490091</v>
      </c>
      <c r="J5" s="96">
        <f>K5/(('Default &amp; Adjusted Growth Rates'!U70/1000)+1)^10</f>
        <v>538177.40408754023</v>
      </c>
      <c r="K5" s="96">
        <f>L5/(('Default &amp; Adjusted Growth Rates'!V70/1000)+1)^10</f>
        <v>594482.66795146349</v>
      </c>
      <c r="L5" s="96">
        <f>M5/(('Default &amp; Adjusted Growth Rates'!W70/1000)+1)^10</f>
        <v>643790.43277845019</v>
      </c>
      <c r="M5" s="96">
        <v>747145.08000000007</v>
      </c>
      <c r="N5" s="96">
        <v>909469.11</v>
      </c>
      <c r="P5" s="28"/>
    </row>
    <row r="6" spans="1:21" x14ac:dyDescent="0.25">
      <c r="A6" s="32" t="s">
        <v>59</v>
      </c>
      <c r="B6" s="32" t="s">
        <v>58</v>
      </c>
      <c r="C6" s="96">
        <f>D6/(('Default &amp; Adjusted Growth Rates'!N71/1000)+1)^10</f>
        <v>988801.00018987188</v>
      </c>
      <c r="D6" s="96">
        <f>E6/(('Default &amp; Adjusted Growth Rates'!O71/1000)+1)^10</f>
        <v>988801.00018987188</v>
      </c>
      <c r="E6" s="96">
        <f>F6/(('Default &amp; Adjusted Growth Rates'!P71/1000)+1)^10</f>
        <v>988801.00018987188</v>
      </c>
      <c r="F6" s="96">
        <f>G6/(('Default &amp; Adjusted Growth Rates'!Q71/1000)+1)^10</f>
        <v>998733.62510079553</v>
      </c>
      <c r="G6" s="96">
        <f>H6/(('Default &amp; Adjusted Growth Rates'!R71/1000)+1)^10</f>
        <v>1008766.0244229527</v>
      </c>
      <c r="H6" s="96">
        <f>I6/(('Default &amp; Adjusted Growth Rates'!S71/1000)+1)^10</f>
        <v>1039440.8410184878</v>
      </c>
      <c r="I6" s="96">
        <f>J6/(('Default &amp; Adjusted Growth Rates'!T71/1000)+1)^10</f>
        <v>1071048.4253226777</v>
      </c>
      <c r="J6" s="96">
        <f>K6/(('Default &amp; Adjusted Growth Rates'!U71/1000)+1)^10</f>
        <v>1092663.2143595514</v>
      </c>
      <c r="K6" s="96">
        <f>L6/(('Default &amp; Adjusted Growth Rates'!V71/1000)+1)^10</f>
        <v>1206979.9622044866</v>
      </c>
      <c r="L6" s="96">
        <f>M6/(('Default &amp; Adjusted Growth Rates'!W71/1000)+1)^10</f>
        <v>1307089.6665501869</v>
      </c>
      <c r="M6" s="96">
        <v>1516930.9200000002</v>
      </c>
      <c r="N6" s="96">
        <v>1846497.8900000001</v>
      </c>
      <c r="P6" s="28"/>
    </row>
    <row r="7" spans="1:21" x14ac:dyDescent="0.25">
      <c r="A7" s="32" t="s">
        <v>60</v>
      </c>
      <c r="B7" s="32" t="s">
        <v>58</v>
      </c>
      <c r="C7" s="31">
        <f>D7/(('Default &amp; Adjusted Growth Rates'!N72/1000)+1)^10</f>
        <v>40414.274113268162</v>
      </c>
      <c r="D7" s="31">
        <f>E7/(('Default &amp; Adjusted Growth Rates'!O72/1000)+1)^10</f>
        <v>40414.274113268162</v>
      </c>
      <c r="E7" s="31">
        <f>F7/(('Default &amp; Adjusted Growth Rates'!P72/1000)+1)^10</f>
        <v>40414.274113268162</v>
      </c>
      <c r="F7" s="31">
        <f>G7/(('Default &amp; Adjusted Growth Rates'!Q72/1000)+1)^10</f>
        <v>40820.24035494597</v>
      </c>
      <c r="G7" s="31">
        <f>H7/(('Default &amp; Adjusted Growth Rates'!R72/1000)+1)^10</f>
        <v>41230.284576322738</v>
      </c>
      <c r="H7" s="31">
        <f>I7/(('Default &amp; Adjusted Growth Rates'!S72/1000)+1)^10</f>
        <v>42484.025668846043</v>
      </c>
      <c r="I7" s="31">
        <f>J7/(('Default &amp; Adjusted Growth Rates'!T72/1000)+1)^10</f>
        <v>43775.890842811757</v>
      </c>
      <c r="J7" s="31">
        <f>K7/(('Default &amp; Adjusted Growth Rates'!U72/1000)+1)^10</f>
        <v>44659.330492315486</v>
      </c>
      <c r="K7" s="31">
        <f>L7/(('Default &amp; Adjusted Growth Rates'!V72/1000)+1)^10</f>
        <v>49331.684567862962</v>
      </c>
      <c r="L7" s="31">
        <f>M7/(('Default &amp; Adjusted Growth Rates'!W72/1000)+1)^10</f>
        <v>53423.368366775445</v>
      </c>
      <c r="M7" s="28">
        <v>62000</v>
      </c>
      <c r="N7" s="28">
        <v>83634</v>
      </c>
      <c r="R7" s="28">
        <v>62000</v>
      </c>
      <c r="S7" s="28">
        <v>83634</v>
      </c>
    </row>
    <row r="8" spans="1:21" x14ac:dyDescent="0.25">
      <c r="A8" s="32" t="s">
        <v>61</v>
      </c>
      <c r="B8" s="32" t="s">
        <v>58</v>
      </c>
      <c r="C8" s="31">
        <f>D8/(('Default &amp; Adjusted Growth Rates'!N74/1000)+1)^10</f>
        <v>11132028.068549095</v>
      </c>
      <c r="D8" s="31">
        <f>E8/(('Default &amp; Adjusted Growth Rates'!O74/1000)+1)^10</f>
        <v>11132028.068549095</v>
      </c>
      <c r="E8" s="31">
        <f>F8/(('Default &amp; Adjusted Growth Rates'!P74/1000)+1)^10</f>
        <v>11132028.068549095</v>
      </c>
      <c r="F8" s="31">
        <f>G8/(('Default &amp; Adjusted Growth Rates'!Q74/1000)+1)^10</f>
        <v>11243850.628681557</v>
      </c>
      <c r="G8" s="31">
        <f>H8/(('Default &amp; Adjusted Growth Rates'!R74/1000)+1)^10</f>
        <v>11356796.459872769</v>
      </c>
      <c r="H8" s="31">
        <f>I8/(('Default &amp; Adjusted Growth Rates'!S74/1000)+1)^10</f>
        <v>11470876.845515544</v>
      </c>
      <c r="I8" s="31">
        <f>J8/(('Default &amp; Adjusted Growth Rates'!T74/1000)+1)^10</f>
        <v>12299609.482035633</v>
      </c>
      <c r="J8" s="31">
        <f>K8/(('Default &amp; Adjusted Growth Rates'!U74/1000)+1)^10</f>
        <v>13057833.595880806</v>
      </c>
      <c r="K8" s="31">
        <f>L8/(('Default &amp; Adjusted Growth Rates'!V74/1000)+1)^10</f>
        <v>14423971.89994769</v>
      </c>
      <c r="L8" s="31">
        <f>M8/(('Default &amp; Adjusted Growth Rates'!W74/1000)+1)^10</f>
        <v>15620329.426676715</v>
      </c>
      <c r="M8" s="28">
        <v>18128030</v>
      </c>
      <c r="N8" s="28">
        <v>22151284</v>
      </c>
      <c r="R8" s="28">
        <v>18128030</v>
      </c>
      <c r="S8" s="28">
        <v>22151284</v>
      </c>
    </row>
    <row r="9" spans="1:21" x14ac:dyDescent="0.25">
      <c r="A9" s="32" t="s">
        <v>62</v>
      </c>
      <c r="B9" s="32" t="s">
        <v>58</v>
      </c>
      <c r="C9" s="31">
        <f>D9/(('Default &amp; Adjusted Growth Rates'!N75/1000)+1)^10</f>
        <v>495025.36769341602</v>
      </c>
      <c r="D9" s="31">
        <f>E9/(('Default &amp; Adjusted Growth Rates'!O75/1000)+1)^10</f>
        <v>495025.36769341602</v>
      </c>
      <c r="E9" s="31">
        <f>F9/(('Default &amp; Adjusted Growth Rates'!P75/1000)+1)^10</f>
        <v>495025.36769341602</v>
      </c>
      <c r="F9" s="31">
        <f>G9/(('Default &amp; Adjusted Growth Rates'!Q75/1000)+1)^10</f>
        <v>499997.95701902005</v>
      </c>
      <c r="G9" s="31">
        <f>H9/(('Default &amp; Adjusted Growth Rates'!R75/1000)+1)^10</f>
        <v>505020.49660215597</v>
      </c>
      <c r="H9" s="31">
        <f>I9/(('Default &amp; Adjusted Growth Rates'!S75/1000)+1)^10</f>
        <v>541506.54499081161</v>
      </c>
      <c r="I9" s="31">
        <f>J9/(('Default &amp; Adjusted Growth Rates'!T75/1000)+1)^10</f>
        <v>580628.58882118901</v>
      </c>
      <c r="J9" s="31">
        <f>K9/(('Default &amp; Adjusted Growth Rates'!U75/1000)+1)^10</f>
        <v>592346.23310264782</v>
      </c>
      <c r="K9" s="31">
        <f>L9/(('Default &amp; Adjusted Growth Rates'!V75/1000)+1)^10</f>
        <v>654318.75498916779</v>
      </c>
      <c r="L9" s="31">
        <f>M9/(('Default &amp; Adjusted Growth Rates'!W75/1000)+1)^10</f>
        <v>708589.46300504333</v>
      </c>
      <c r="M9" s="28">
        <v>822347</v>
      </c>
      <c r="N9" s="28">
        <v>1007586</v>
      </c>
      <c r="R9" s="28">
        <v>822347</v>
      </c>
      <c r="S9" s="28">
        <v>1007586</v>
      </c>
    </row>
    <row r="10" spans="1:21" x14ac:dyDescent="0.25">
      <c r="A10" s="32" t="s">
        <v>63</v>
      </c>
      <c r="C10" s="31">
        <f t="shared" ref="C10:M10" si="10">SUM(C11:C12)</f>
        <v>5862463.4715103824</v>
      </c>
      <c r="D10" s="31">
        <f t="shared" si="10"/>
        <v>5688944.9700517915</v>
      </c>
      <c r="E10" s="31">
        <f t="shared" si="10"/>
        <v>5303031.6333003445</v>
      </c>
      <c r="F10" s="31">
        <f t="shared" si="10"/>
        <v>5303031.6333003445</v>
      </c>
      <c r="G10" s="31">
        <f t="shared" si="10"/>
        <v>5356301.2235356094</v>
      </c>
      <c r="H10" s="31">
        <f t="shared" si="10"/>
        <v>5302978.6032226412</v>
      </c>
      <c r="I10" s="31">
        <f t="shared" si="10"/>
        <v>5686101.1402740628</v>
      </c>
      <c r="J10" s="31">
        <f t="shared" si="10"/>
        <v>6036627.6350067053</v>
      </c>
      <c r="K10" s="31">
        <f t="shared" si="10"/>
        <v>6537319.4664450968</v>
      </c>
      <c r="L10" s="31">
        <f t="shared" si="10"/>
        <v>7079539.834216482</v>
      </c>
      <c r="M10" s="31">
        <f t="shared" si="10"/>
        <v>8216095</v>
      </c>
      <c r="N10" s="31">
        <f>SUM(N11:N12)</f>
        <v>10387216</v>
      </c>
    </row>
    <row r="11" spans="1:21" x14ac:dyDescent="0.25">
      <c r="A11" s="32" t="s">
        <v>64</v>
      </c>
      <c r="B11" s="32" t="s">
        <v>65</v>
      </c>
      <c r="C11" s="96">
        <f>D11/(('Default &amp; Adjusted Growth Rates'!N77/1000)+1)^10</f>
        <v>4091253.638845223</v>
      </c>
      <c r="D11" s="96">
        <f>E11/(('Default &amp; Adjusted Growth Rates'!O77/1000)+1)^10</f>
        <v>3970159.8010841268</v>
      </c>
      <c r="E11" s="96">
        <f>F11/(('Default &amp; Adjusted Growth Rates'!P77/1000)+1)^10</f>
        <v>3700841.390669113</v>
      </c>
      <c r="F11" s="96">
        <f>G11/(('Default &amp; Adjusted Growth Rates'!Q77/1000)+1)^10</f>
        <v>3700841.390669113</v>
      </c>
      <c r="G11" s="96">
        <f>H11/(('Default &amp; Adjusted Growth Rates'!R77/1000)+1)^10</f>
        <v>3738016.7873174567</v>
      </c>
      <c r="H11" s="96">
        <f>I11/(('Default &amp; Adjusted Growth Rates'!S77/1000)+1)^10</f>
        <v>3700804.3824217399</v>
      </c>
      <c r="I11" s="96">
        <f>J11/(('Default &amp; Adjusted Growth Rates'!T77/1000)+1)^10</f>
        <v>3968175.1697115088</v>
      </c>
      <c r="J11" s="96">
        <f>K11/(('Default &amp; Adjusted Growth Rates'!U77/1000)+1)^10</f>
        <v>4212798.0665629432</v>
      </c>
      <c r="K11" s="96">
        <f>L11/(('Default &amp; Adjusted Growth Rates'!V77/1000)+1)^10</f>
        <v>4562217.263333587</v>
      </c>
      <c r="L11" s="96">
        <f>M11/(('Default &amp; Adjusted Growth Rates'!W77/1000)+1)^10</f>
        <v>4940618.0949091129</v>
      </c>
      <c r="M11" s="96">
        <v>5733789</v>
      </c>
      <c r="N11" s="96">
        <v>7544498</v>
      </c>
    </row>
    <row r="12" spans="1:21" x14ac:dyDescent="0.25">
      <c r="A12" s="32" t="s">
        <v>66</v>
      </c>
      <c r="B12" s="32" t="s">
        <v>65</v>
      </c>
      <c r="C12" s="96">
        <f>D12/(('Default &amp; Adjusted Growth Rates'!N78/1000)+1)^10</f>
        <v>1771209.8326651594</v>
      </c>
      <c r="D12" s="96">
        <f>E12/(('Default &amp; Adjusted Growth Rates'!O78/1000)+1)^10</f>
        <v>1718785.1689676645</v>
      </c>
      <c r="E12" s="96">
        <f>F12/(('Default &amp; Adjusted Growth Rates'!P78/1000)+1)^10</f>
        <v>1602190.2426312312</v>
      </c>
      <c r="F12" s="96">
        <f>G12/(('Default &amp; Adjusted Growth Rates'!Q78/1000)+1)^10</f>
        <v>1602190.2426312312</v>
      </c>
      <c r="G12" s="96">
        <f>H12/(('Default &amp; Adjusted Growth Rates'!R78/1000)+1)^10</f>
        <v>1618284.436218153</v>
      </c>
      <c r="H12" s="96">
        <f>I12/(('Default &amp; Adjusted Growth Rates'!S78/1000)+1)^10</f>
        <v>1602174.2208009013</v>
      </c>
      <c r="I12" s="96">
        <f>J12/(('Default &amp; Adjusted Growth Rates'!T78/1000)+1)^10</f>
        <v>1717925.970562554</v>
      </c>
      <c r="J12" s="96">
        <f>K12/(('Default &amp; Adjusted Growth Rates'!U78/1000)+1)^10</f>
        <v>1823829.5684437624</v>
      </c>
      <c r="K12" s="96">
        <f>L12/(('Default &amp; Adjusted Growth Rates'!V78/1000)+1)^10</f>
        <v>1975102.20311151</v>
      </c>
      <c r="L12" s="96">
        <f>M12/(('Default &amp; Adjusted Growth Rates'!W78/1000)+1)^10</f>
        <v>2138921.7393073691</v>
      </c>
      <c r="M12" s="96">
        <v>2482306</v>
      </c>
      <c r="N12" s="96">
        <v>2842718</v>
      </c>
    </row>
    <row r="13" spans="1:21" x14ac:dyDescent="0.25">
      <c r="A13" s="33" t="s">
        <v>134</v>
      </c>
      <c r="B13" s="33"/>
      <c r="C13" s="34">
        <f t="shared" ref="C13:K13" si="11">SUM(C4:C12)-C10-C4</f>
        <v>19005753.570209254</v>
      </c>
      <c r="D13" s="34">
        <f t="shared" si="11"/>
        <v>18832235.068750665</v>
      </c>
      <c r="E13" s="34">
        <f t="shared" si="11"/>
        <v>18446321.731999215</v>
      </c>
      <c r="F13" s="34">
        <f t="shared" si="11"/>
        <v>18578347.660998847</v>
      </c>
      <c r="G13" s="34">
        <f t="shared" si="11"/>
        <v>18764969.396561418</v>
      </c>
      <c r="H13" s="34">
        <f t="shared" si="11"/>
        <v>18909250.259723943</v>
      </c>
      <c r="I13" s="34">
        <f t="shared" si="11"/>
        <v>20208694.841261275</v>
      </c>
      <c r="J13" s="34">
        <f t="shared" si="11"/>
        <v>21362307.412929568</v>
      </c>
      <c r="K13" s="34">
        <f t="shared" si="11"/>
        <v>23466404.436105769</v>
      </c>
      <c r="L13" s="34">
        <f>SUM(L4:L12)-L10-L4</f>
        <v>25412762.191593654</v>
      </c>
      <c r="M13" s="34">
        <f>SUM(M4:M12)-M10-M4</f>
        <v>29492548</v>
      </c>
      <c r="N13" s="34">
        <f>SUM(N4:N12)-N10-N4</f>
        <v>36385687</v>
      </c>
      <c r="O13" s="34"/>
      <c r="P13" s="34"/>
      <c r="Q13" s="34"/>
    </row>
    <row r="14" spans="1:21" x14ac:dyDescent="0.25">
      <c r="A14" s="14" t="s">
        <v>108</v>
      </c>
      <c r="B14" s="33"/>
      <c r="C14" s="34"/>
      <c r="D14" s="30">
        <f t="shared" ref="D14:N14" si="12">((D13/C13)^(1/10))*100-100</f>
        <v>-9.1675152234969914E-2</v>
      </c>
      <c r="E14" s="30">
        <f t="shared" si="12"/>
        <v>-0.20683626197555327</v>
      </c>
      <c r="F14" s="30">
        <f t="shared" si="12"/>
        <v>7.1343556262661423E-2</v>
      </c>
      <c r="G14" s="30">
        <f t="shared" si="12"/>
        <v>9.9999999999994316E-2</v>
      </c>
      <c r="H14" s="30">
        <f t="shared" si="12"/>
        <v>7.6623664516816348E-2</v>
      </c>
      <c r="I14" s="30">
        <f t="shared" si="12"/>
        <v>0.66683063498796002</v>
      </c>
      <c r="J14" s="30">
        <f t="shared" si="12"/>
        <v>0.55669465503723359</v>
      </c>
      <c r="K14" s="30">
        <f t="shared" si="12"/>
        <v>0.94384404390623899</v>
      </c>
      <c r="L14" s="30">
        <f t="shared" si="12"/>
        <v>0.79999999999999716</v>
      </c>
      <c r="M14" s="30">
        <f t="shared" si="12"/>
        <v>1.4999999999999858</v>
      </c>
      <c r="N14" s="30">
        <f t="shared" si="12"/>
        <v>2.1225918171578542</v>
      </c>
    </row>
    <row r="16" spans="1:21" x14ac:dyDescent="0.25">
      <c r="C16" s="31"/>
      <c r="D16" s="31"/>
      <c r="E16" s="31"/>
      <c r="F16" s="31"/>
      <c r="G16" s="31"/>
      <c r="H16" s="31"/>
      <c r="I16" s="31"/>
      <c r="J16" s="31"/>
      <c r="K16" s="31"/>
      <c r="L16" s="3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
  <sheetViews>
    <sheetView workbookViewId="0">
      <selection activeCell="D22" sqref="D22"/>
    </sheetView>
  </sheetViews>
  <sheetFormatPr defaultRowHeight="14.4" x14ac:dyDescent="0.3"/>
  <cols>
    <col min="2" max="2" width="13.44140625" customWidth="1"/>
    <col min="3" max="3" width="15.5546875" customWidth="1"/>
    <col min="4" max="4" width="13.44140625" customWidth="1"/>
    <col min="5" max="5" width="14.88671875" customWidth="1"/>
    <col min="6" max="6" width="18.33203125" customWidth="1"/>
  </cols>
  <sheetData>
    <row r="1" spans="1:6" x14ac:dyDescent="0.3">
      <c r="A1" s="90" t="s">
        <v>200</v>
      </c>
    </row>
    <row r="2" spans="1:6" ht="17.25" customHeight="1" x14ac:dyDescent="0.3"/>
    <row r="3" spans="1:6" ht="17.25" customHeight="1" x14ac:dyDescent="0.4">
      <c r="A3" s="12" t="s">
        <v>199</v>
      </c>
      <c r="B3" s="13"/>
      <c r="C3" s="13"/>
      <c r="D3" s="13"/>
      <c r="E3" s="13"/>
      <c r="F3" s="13"/>
    </row>
    <row r="4" spans="1:6" x14ac:dyDescent="0.3">
      <c r="A4" s="11"/>
      <c r="B4" s="11"/>
      <c r="C4" s="11"/>
      <c r="D4" s="11"/>
      <c r="E4" s="11"/>
      <c r="F4" s="11"/>
    </row>
    <row r="5" spans="1:6" x14ac:dyDescent="0.3">
      <c r="A5" s="1"/>
      <c r="B5" s="100" t="s">
        <v>104</v>
      </c>
      <c r="C5" s="100"/>
      <c r="D5" s="100" t="s">
        <v>106</v>
      </c>
      <c r="E5" s="100"/>
      <c r="F5" s="100"/>
    </row>
    <row r="6" spans="1:6" ht="15" thickBot="1" x14ac:dyDescent="0.35">
      <c r="A6" s="6"/>
      <c r="B6" s="7" t="s">
        <v>105</v>
      </c>
      <c r="C6" s="7" t="s">
        <v>103</v>
      </c>
      <c r="D6" s="7" t="s">
        <v>105</v>
      </c>
      <c r="E6" s="7" t="s">
        <v>103</v>
      </c>
      <c r="F6" s="7" t="s">
        <v>147</v>
      </c>
    </row>
    <row r="7" spans="1:6" ht="15" thickTop="1" x14ac:dyDescent="0.3">
      <c r="A7" s="2">
        <v>1850</v>
      </c>
      <c r="B7" s="3">
        <f>'TOTAL AFRICA'!C22/1000000</f>
        <v>139.58160003030599</v>
      </c>
      <c r="C7" s="4"/>
      <c r="D7" s="3">
        <f>'TOTAL AFRICA'!C11/1000000</f>
        <v>107.26576211967628</v>
      </c>
      <c r="E7" s="5"/>
      <c r="F7" s="3">
        <f t="shared" ref="F7:F16" si="0">F8*((100-E8)/100)^10</f>
        <v>112.65888323326818</v>
      </c>
    </row>
    <row r="8" spans="1:6" x14ac:dyDescent="0.3">
      <c r="A8" s="2">
        <v>1860</v>
      </c>
      <c r="B8" s="3">
        <f>'TOTAL AFRICA'!D22/1000000</f>
        <v>139.76941547228077</v>
      </c>
      <c r="C8" s="3">
        <f>'TOTAL AFRICA'!D23</f>
        <v>1.3447461278005335E-2</v>
      </c>
      <c r="D8" s="3">
        <f>'TOTAL AFRICA'!D11/1000000</f>
        <v>110.89814579727754</v>
      </c>
      <c r="E8" s="3">
        <f>'TOTAL AFRICA'!D12</f>
        <v>0.33358176436802012</v>
      </c>
      <c r="F8" s="3">
        <f t="shared" si="0"/>
        <v>116.48685797687546</v>
      </c>
    </row>
    <row r="9" spans="1:6" x14ac:dyDescent="0.3">
      <c r="A9" s="2">
        <v>1870</v>
      </c>
      <c r="B9" s="3">
        <f>'TOTAL AFRICA'!E22/1000000</f>
        <v>143.44449554444321</v>
      </c>
      <c r="C9" s="3">
        <f>'TOTAL AFRICA'!E23</f>
        <v>0.25987847346019066</v>
      </c>
      <c r="D9" s="3">
        <f>'TOTAL AFRICA'!E11/1000000</f>
        <v>115.25662530583298</v>
      </c>
      <c r="E9" s="3">
        <f>'TOTAL AFRICA'!E12</f>
        <v>0.38623388790153967</v>
      </c>
      <c r="F9" s="3">
        <f t="shared" si="0"/>
        <v>121.08304461143963</v>
      </c>
    </row>
    <row r="10" spans="1:6" x14ac:dyDescent="0.3">
      <c r="A10" s="2">
        <v>1880</v>
      </c>
      <c r="B10" s="3">
        <f>'TOTAL AFRICA'!F22/1000000</f>
        <v>145.70598096138335</v>
      </c>
      <c r="C10" s="3">
        <f>'TOTAL AFRICA'!F23</f>
        <v>0.15654833367470644</v>
      </c>
      <c r="D10" s="3">
        <f>'TOTAL AFRICA'!F11/1000000</f>
        <v>121.13054627765052</v>
      </c>
      <c r="E10" s="3">
        <f>'TOTAL AFRICA'!F12</f>
        <v>0.4983143994433874</v>
      </c>
      <c r="F10" s="3">
        <f t="shared" si="0"/>
        <v>127.28550597696439</v>
      </c>
    </row>
    <row r="11" spans="1:6" x14ac:dyDescent="0.3">
      <c r="A11" s="2">
        <v>1890</v>
      </c>
      <c r="B11" s="3">
        <f>'TOTAL AFRICA'!G22/1000000</f>
        <v>148.19487468121864</v>
      </c>
      <c r="C11" s="3">
        <f>'TOTAL AFRICA'!G23</f>
        <v>0.16951718090361112</v>
      </c>
      <c r="D11" s="3">
        <f>'TOTAL AFRICA'!G11/1000000</f>
        <v>128.09953358919583</v>
      </c>
      <c r="E11" s="3">
        <f>'TOTAL AFRICA'!G12</f>
        <v>0.56095458141838606</v>
      </c>
      <c r="F11" s="3">
        <f t="shared" si="0"/>
        <v>134.65097037850359</v>
      </c>
    </row>
    <row r="12" spans="1:6" x14ac:dyDescent="0.3">
      <c r="A12" s="2">
        <v>1900</v>
      </c>
      <c r="B12" s="3">
        <f>'TOTAL AFRICA'!H22/1000000</f>
        <v>151.18650730695941</v>
      </c>
      <c r="C12" s="3">
        <f>'TOTAL AFRICA'!H23</f>
        <v>0.20006079418874378</v>
      </c>
      <c r="D12" s="3">
        <f>'TOTAL AFRICA'!H11/1000000</f>
        <v>131.13049723083364</v>
      </c>
      <c r="E12" s="3">
        <f>'TOTAL AFRICA'!H12</f>
        <v>0.23412786746648351</v>
      </c>
      <c r="F12" s="3">
        <f t="shared" si="0"/>
        <v>137.84450347393206</v>
      </c>
    </row>
    <row r="13" spans="1:6" x14ac:dyDescent="0.3">
      <c r="A13" s="2">
        <v>1910</v>
      </c>
      <c r="B13" s="3">
        <f>'TOTAL AFRICA'!I22/1000000</f>
        <v>157.78501939583111</v>
      </c>
      <c r="C13" s="3">
        <f>'TOTAL AFRICA'!I23</f>
        <v>0.42810624186195412</v>
      </c>
      <c r="D13" s="3">
        <f>'TOTAL AFRICA'!I11/1000000</f>
        <v>137.25854381444339</v>
      </c>
      <c r="E13" s="3">
        <f>'TOTAL AFRICA'!I12</f>
        <v>0.45777800709436178</v>
      </c>
      <c r="F13" s="3">
        <f t="shared" si="0"/>
        <v>144.31655210051528</v>
      </c>
    </row>
    <row r="14" spans="1:6" x14ac:dyDescent="0.3">
      <c r="A14" s="2">
        <v>1920</v>
      </c>
      <c r="B14" s="3">
        <f>'TOTAL AFRICA'!J22/1000000</f>
        <v>163.03130015802327</v>
      </c>
      <c r="C14" s="3">
        <f>'TOTAL AFRICA'!J23</f>
        <v>0.32762289544683654</v>
      </c>
      <c r="D14" s="3">
        <f>'TOTAL AFRICA'!J11/1000000</f>
        <v>143.9219038237722</v>
      </c>
      <c r="E14" s="3">
        <f>'TOTAL AFRICA'!J12</f>
        <v>0.47517026471959412</v>
      </c>
      <c r="F14" s="3">
        <f t="shared" si="0"/>
        <v>151.35672140153207</v>
      </c>
    </row>
    <row r="15" spans="1:6" x14ac:dyDescent="0.3">
      <c r="A15" s="2">
        <v>1930</v>
      </c>
      <c r="B15" s="3">
        <f>'TOTAL AFRICA'!K22/1000000</f>
        <v>179.97401251970487</v>
      </c>
      <c r="C15" s="3">
        <f>'TOTAL AFRICA'!K23</f>
        <v>0.99360638892625275</v>
      </c>
      <c r="D15" s="3">
        <f>'TOTAL AFRICA'!K11/1000000</f>
        <v>165.18206593234905</v>
      </c>
      <c r="E15" s="3">
        <f>'TOTAL AFRICA'!K12</f>
        <v>1.3873098324736759</v>
      </c>
      <c r="F15" s="3">
        <f t="shared" si="0"/>
        <v>174.0498470528737</v>
      </c>
    </row>
    <row r="16" spans="1:6" x14ac:dyDescent="0.3">
      <c r="A16" s="2">
        <v>1940</v>
      </c>
      <c r="B16" s="3">
        <f>'TOTAL AFRICA'!L22/1000000</f>
        <v>194.73940357143778</v>
      </c>
      <c r="C16" s="3">
        <f>'TOTAL AFRICA'!L23</f>
        <v>0.79161490550046665</v>
      </c>
      <c r="D16" s="3">
        <f>'TOTAL AFRICA'!L11/1000000</f>
        <v>189.54011655988654</v>
      </c>
      <c r="E16" s="3">
        <f>'TOTAL AFRICA'!L12</f>
        <v>1.3850278932289797</v>
      </c>
      <c r="F16" s="3">
        <f t="shared" si="0"/>
        <v>200.09907628803637</v>
      </c>
    </row>
    <row r="17" spans="1:6" x14ac:dyDescent="0.3">
      <c r="A17" s="2">
        <v>1950</v>
      </c>
      <c r="B17" s="3">
        <f>'TOTAL AFRICA'!M22/1000000</f>
        <v>220.26347200000001</v>
      </c>
      <c r="C17" s="3">
        <f>'TOTAL AFRICA'!M23</f>
        <v>1.2392372613093272</v>
      </c>
      <c r="D17" s="3">
        <f>'TOTAL AFRICA'!M11/1000000</f>
        <v>226.59853200000012</v>
      </c>
      <c r="E17" s="3">
        <f>'TOTAL AFRICA'!M12</f>
        <v>1.8018323137717829</v>
      </c>
      <c r="F17" s="3">
        <v>240</v>
      </c>
    </row>
    <row r="18" spans="1:6" ht="15" thickBot="1" x14ac:dyDescent="0.35">
      <c r="A18" s="8">
        <v>1960</v>
      </c>
      <c r="B18" s="9">
        <f>'TOTAL AFRICA'!N22/1000000</f>
        <v>277.93462699999998</v>
      </c>
      <c r="C18" s="9">
        <f>'TOTAL AFRICA'!N23</f>
        <v>2.3528683003527959</v>
      </c>
      <c r="D18" s="9">
        <f>'TOTAL AFRICA'!N11/1000000</f>
        <v>281.83727599999997</v>
      </c>
      <c r="E18" s="9">
        <f>'TOTAL AFRICA'!N12</f>
        <v>2.205468673269678</v>
      </c>
      <c r="F18" s="10"/>
    </row>
  </sheetData>
  <mergeCells count="2">
    <mergeCell ref="B5:C5"/>
    <mergeCell ref="D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P61"/>
  <sheetViews>
    <sheetView workbookViewId="0">
      <pane xSplit="1" ySplit="3" topLeftCell="FD49" activePane="bottomRight" state="frozen"/>
      <selection pane="topRight" activeCell="B1" sqref="B1"/>
      <selection pane="bottomLeft" activeCell="A4" sqref="A4"/>
      <selection pane="bottomRight" activeCell="A3" sqref="A3"/>
    </sheetView>
  </sheetViews>
  <sheetFormatPr defaultColWidth="9.109375" defaultRowHeight="13.2" x14ac:dyDescent="0.25"/>
  <cols>
    <col min="1" max="1" width="24.6640625" style="15" customWidth="1"/>
    <col min="2" max="2" width="10.77734375" style="15" customWidth="1"/>
    <col min="3" max="101" width="11.33203125" style="15" customWidth="1"/>
    <col min="102" max="172" width="13.21875" style="15" customWidth="1"/>
    <col min="173" max="16384" width="9.109375" style="15"/>
  </cols>
  <sheetData>
    <row r="1" spans="1:172" x14ac:dyDescent="0.25">
      <c r="A1" s="2" t="s">
        <v>195</v>
      </c>
      <c r="B1" s="35">
        <v>1850</v>
      </c>
      <c r="C1" s="35">
        <v>1851</v>
      </c>
      <c r="D1" s="35">
        <v>1852</v>
      </c>
      <c r="E1" s="35">
        <v>1853</v>
      </c>
      <c r="F1" s="35">
        <v>1854</v>
      </c>
      <c r="G1" s="35">
        <v>1855</v>
      </c>
      <c r="H1" s="35">
        <v>1856</v>
      </c>
      <c r="I1" s="35">
        <v>1857</v>
      </c>
      <c r="J1" s="35">
        <v>1858</v>
      </c>
      <c r="K1" s="35">
        <v>1859</v>
      </c>
      <c r="L1" s="35">
        <v>1860</v>
      </c>
      <c r="M1" s="35">
        <v>1861</v>
      </c>
      <c r="N1" s="35">
        <v>1862</v>
      </c>
      <c r="O1" s="35">
        <v>1863</v>
      </c>
      <c r="P1" s="35">
        <v>1864</v>
      </c>
      <c r="Q1" s="35">
        <v>1865</v>
      </c>
      <c r="R1" s="35">
        <v>1866</v>
      </c>
      <c r="S1" s="35">
        <v>1867</v>
      </c>
      <c r="T1" s="35">
        <v>1868</v>
      </c>
      <c r="U1" s="35">
        <v>1869</v>
      </c>
      <c r="V1" s="35">
        <v>1870</v>
      </c>
      <c r="W1" s="35">
        <v>1871</v>
      </c>
      <c r="X1" s="35">
        <v>1872</v>
      </c>
      <c r="Y1" s="35">
        <v>1873</v>
      </c>
      <c r="Z1" s="35">
        <v>1874</v>
      </c>
      <c r="AA1" s="35">
        <v>1875</v>
      </c>
      <c r="AB1" s="35">
        <v>1876</v>
      </c>
      <c r="AC1" s="35">
        <v>1877</v>
      </c>
      <c r="AD1" s="35">
        <v>1878</v>
      </c>
      <c r="AE1" s="35">
        <v>1879</v>
      </c>
      <c r="AF1" s="35">
        <v>1880</v>
      </c>
      <c r="AG1" s="35">
        <v>1881</v>
      </c>
      <c r="AH1" s="35">
        <v>1882</v>
      </c>
      <c r="AI1" s="35">
        <v>1883</v>
      </c>
      <c r="AJ1" s="35">
        <v>1884</v>
      </c>
      <c r="AK1" s="35">
        <v>1885</v>
      </c>
      <c r="AL1" s="35">
        <v>1886</v>
      </c>
      <c r="AM1" s="35">
        <v>1887</v>
      </c>
      <c r="AN1" s="35">
        <v>1888</v>
      </c>
      <c r="AO1" s="35">
        <v>1889</v>
      </c>
      <c r="AP1" s="35">
        <v>1890</v>
      </c>
      <c r="AQ1" s="35">
        <v>1891</v>
      </c>
      <c r="AR1" s="35">
        <v>1892</v>
      </c>
      <c r="AS1" s="35">
        <v>1893</v>
      </c>
      <c r="AT1" s="35">
        <v>1894</v>
      </c>
      <c r="AU1" s="35">
        <v>1895</v>
      </c>
      <c r="AV1" s="35">
        <v>1896</v>
      </c>
      <c r="AW1" s="35">
        <v>1897</v>
      </c>
      <c r="AX1" s="35">
        <v>1898</v>
      </c>
      <c r="AY1" s="35">
        <v>1899</v>
      </c>
      <c r="AZ1" s="35">
        <v>1900</v>
      </c>
      <c r="BA1" s="35">
        <v>1901</v>
      </c>
      <c r="BB1" s="35">
        <v>1902</v>
      </c>
      <c r="BC1" s="35">
        <v>1903</v>
      </c>
      <c r="BD1" s="35">
        <v>1904</v>
      </c>
      <c r="BE1" s="35">
        <v>1905</v>
      </c>
      <c r="BF1" s="35">
        <v>1906</v>
      </c>
      <c r="BG1" s="35">
        <v>1907</v>
      </c>
      <c r="BH1" s="35">
        <v>1908</v>
      </c>
      <c r="BI1" s="35">
        <v>1909</v>
      </c>
      <c r="BJ1" s="35">
        <v>1910</v>
      </c>
      <c r="BK1" s="35">
        <v>1911</v>
      </c>
      <c r="BL1" s="35">
        <v>1912</v>
      </c>
      <c r="BM1" s="35">
        <v>1913</v>
      </c>
      <c r="BN1" s="35">
        <v>1914</v>
      </c>
      <c r="BO1" s="35">
        <v>1915</v>
      </c>
      <c r="BP1" s="35">
        <v>1916</v>
      </c>
      <c r="BQ1" s="35">
        <v>1917</v>
      </c>
      <c r="BR1" s="35">
        <v>1918</v>
      </c>
      <c r="BS1" s="35">
        <v>1919</v>
      </c>
      <c r="BT1" s="35">
        <v>1920</v>
      </c>
      <c r="BU1" s="35">
        <v>1921</v>
      </c>
      <c r="BV1" s="35">
        <v>1922</v>
      </c>
      <c r="BW1" s="35">
        <v>1923</v>
      </c>
      <c r="BX1" s="35">
        <v>1924</v>
      </c>
      <c r="BY1" s="35">
        <v>1925</v>
      </c>
      <c r="BZ1" s="35">
        <v>1926</v>
      </c>
      <c r="CA1" s="35">
        <v>1927</v>
      </c>
      <c r="CB1" s="35">
        <v>1928</v>
      </c>
      <c r="CC1" s="35">
        <v>1929</v>
      </c>
      <c r="CD1" s="35">
        <v>1930</v>
      </c>
      <c r="CE1" s="35">
        <v>1931</v>
      </c>
      <c r="CF1" s="35">
        <v>1932</v>
      </c>
      <c r="CG1" s="35">
        <v>1933</v>
      </c>
      <c r="CH1" s="35">
        <v>1934</v>
      </c>
      <c r="CI1" s="35">
        <v>1935</v>
      </c>
      <c r="CJ1" s="35">
        <v>1936</v>
      </c>
      <c r="CK1" s="35">
        <v>1937</v>
      </c>
      <c r="CL1" s="35">
        <v>1938</v>
      </c>
      <c r="CM1" s="35">
        <v>1939</v>
      </c>
      <c r="CN1" s="35">
        <v>1940</v>
      </c>
      <c r="CO1" s="35">
        <v>1941</v>
      </c>
      <c r="CP1" s="35">
        <v>1942</v>
      </c>
      <c r="CQ1" s="35">
        <v>1943</v>
      </c>
      <c r="CR1" s="35">
        <v>1944</v>
      </c>
      <c r="CS1" s="35">
        <v>1945</v>
      </c>
      <c r="CT1" s="35">
        <v>1946</v>
      </c>
      <c r="CU1" s="35">
        <v>1947</v>
      </c>
      <c r="CV1" s="35">
        <v>1948</v>
      </c>
      <c r="CW1" s="35">
        <v>1949</v>
      </c>
      <c r="CX1" s="35">
        <v>1950</v>
      </c>
      <c r="CY1" s="35">
        <v>1951</v>
      </c>
      <c r="CZ1" s="35">
        <v>1952</v>
      </c>
      <c r="DA1" s="35">
        <v>1953</v>
      </c>
      <c r="DB1" s="35">
        <v>1954</v>
      </c>
      <c r="DC1" s="35">
        <v>1955</v>
      </c>
      <c r="DD1" s="35">
        <v>1956</v>
      </c>
      <c r="DE1" s="35">
        <v>1957</v>
      </c>
      <c r="DF1" s="35">
        <v>1958</v>
      </c>
      <c r="DG1" s="35">
        <v>1959</v>
      </c>
      <c r="DH1" s="35">
        <v>1960</v>
      </c>
      <c r="DI1" s="35">
        <v>1961</v>
      </c>
      <c r="DJ1" s="35">
        <v>1962</v>
      </c>
      <c r="DK1" s="35">
        <v>1963</v>
      </c>
      <c r="DL1" s="35">
        <v>1964</v>
      </c>
      <c r="DM1" s="35">
        <v>1965</v>
      </c>
      <c r="DN1" s="35">
        <v>1966</v>
      </c>
      <c r="DO1" s="35">
        <v>1967</v>
      </c>
      <c r="DP1" s="35">
        <v>1968</v>
      </c>
      <c r="DQ1" s="35">
        <v>1969</v>
      </c>
      <c r="DR1" s="35">
        <v>1970</v>
      </c>
      <c r="DS1" s="35">
        <v>1971</v>
      </c>
      <c r="DT1" s="35">
        <v>1972</v>
      </c>
      <c r="DU1" s="35">
        <v>1973</v>
      </c>
      <c r="DV1" s="35">
        <v>1974</v>
      </c>
      <c r="DW1" s="35">
        <v>1975</v>
      </c>
      <c r="DX1" s="35">
        <v>1976</v>
      </c>
      <c r="DY1" s="35">
        <v>1977</v>
      </c>
      <c r="DZ1" s="35">
        <v>1978</v>
      </c>
      <c r="EA1" s="35">
        <v>1979</v>
      </c>
      <c r="EB1" s="35">
        <v>1980</v>
      </c>
      <c r="EC1" s="35">
        <v>1981</v>
      </c>
      <c r="ED1" s="35">
        <v>1982</v>
      </c>
      <c r="EE1" s="35">
        <v>1983</v>
      </c>
      <c r="EF1" s="35">
        <v>1984</v>
      </c>
      <c r="EG1" s="35">
        <v>1985</v>
      </c>
      <c r="EH1" s="35">
        <v>1986</v>
      </c>
      <c r="EI1" s="35">
        <v>1987</v>
      </c>
      <c r="EJ1" s="35">
        <v>1988</v>
      </c>
      <c r="EK1" s="35">
        <v>1989</v>
      </c>
      <c r="EL1" s="35">
        <v>1990</v>
      </c>
      <c r="EM1" s="35">
        <v>1991</v>
      </c>
      <c r="EN1" s="35">
        <v>1992</v>
      </c>
      <c r="EO1" s="35">
        <v>1993</v>
      </c>
      <c r="EP1" s="35">
        <v>1994</v>
      </c>
      <c r="EQ1" s="35">
        <v>1995</v>
      </c>
      <c r="ER1" s="35">
        <v>1996</v>
      </c>
      <c r="ES1" s="35">
        <v>1997</v>
      </c>
      <c r="ET1" s="35">
        <v>1998</v>
      </c>
      <c r="EU1" s="35">
        <v>1999</v>
      </c>
      <c r="EV1" s="35">
        <v>2000</v>
      </c>
      <c r="EW1" s="35">
        <v>2001</v>
      </c>
      <c r="EX1" s="35">
        <v>2002</v>
      </c>
      <c r="EY1" s="35">
        <v>2003</v>
      </c>
      <c r="EZ1" s="35">
        <v>2004</v>
      </c>
      <c r="FA1" s="35">
        <v>2005</v>
      </c>
      <c r="FB1" s="35">
        <v>2006</v>
      </c>
      <c r="FC1" s="35">
        <v>2007</v>
      </c>
      <c r="FD1" s="35">
        <v>2008</v>
      </c>
      <c r="FE1" s="35">
        <v>2009</v>
      </c>
      <c r="FF1" s="35">
        <v>2010</v>
      </c>
      <c r="FG1" s="35">
        <v>2011</v>
      </c>
      <c r="FH1" s="35">
        <v>2012</v>
      </c>
      <c r="FI1" s="35">
        <v>2013</v>
      </c>
      <c r="FJ1" s="35">
        <v>2014</v>
      </c>
      <c r="FK1" s="35">
        <v>2015</v>
      </c>
      <c r="FL1" s="35">
        <v>2016</v>
      </c>
      <c r="FM1" s="35">
        <v>2017</v>
      </c>
      <c r="FN1" s="35">
        <v>2018</v>
      </c>
      <c r="FO1" s="35">
        <v>2019</v>
      </c>
      <c r="FP1" s="35">
        <v>2020</v>
      </c>
    </row>
    <row r="2" spans="1:172" ht="14.4" x14ac:dyDescent="0.3">
      <c r="A2" s="89" t="s">
        <v>209</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row>
    <row r="3" spans="1:172" ht="14.4" x14ac:dyDescent="0.3">
      <c r="A3" s="89" t="s">
        <v>210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row>
    <row r="4" spans="1:172" x14ac:dyDescent="0.25">
      <c r="A4" s="2" t="s">
        <v>190</v>
      </c>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row>
    <row r="5" spans="1:172" x14ac:dyDescent="0.25">
      <c r="A5" s="15" t="s">
        <v>89</v>
      </c>
      <c r="B5" s="87">
        <v>2874924.965800636</v>
      </c>
      <c r="C5" s="87">
        <v>2903964.6119198343</v>
      </c>
      <c r="D5" s="87">
        <v>2933297.5877978127</v>
      </c>
      <c r="E5" s="87">
        <v>2962926.8563614273</v>
      </c>
      <c r="F5" s="87">
        <v>2992855.4104660884</v>
      </c>
      <c r="G5" s="87">
        <v>3023086.2731980691</v>
      </c>
      <c r="H5" s="87">
        <v>3053622.4981798688</v>
      </c>
      <c r="I5" s="87">
        <v>3084467.1698786551</v>
      </c>
      <c r="J5" s="87">
        <v>3115623.4039178337</v>
      </c>
      <c r="K5" s="87">
        <v>3147094.3473917511</v>
      </c>
      <c r="L5" s="87">
        <v>3178883.1791835879</v>
      </c>
      <c r="M5" s="87">
        <v>3210993.1102864509</v>
      </c>
      <c r="N5" s="87">
        <v>3243427.3841277286</v>
      </c>
      <c r="O5" s="87">
        <v>3276189.2768966961</v>
      </c>
      <c r="P5" s="87">
        <v>3309282.0978754507</v>
      </c>
      <c r="Q5" s="87">
        <v>3342709.1897731824</v>
      </c>
      <c r="R5" s="87">
        <v>3376473.9290638217</v>
      </c>
      <c r="S5" s="87">
        <v>3410579.7263270924</v>
      </c>
      <c r="T5" s="87">
        <v>3445030.026593023</v>
      </c>
      <c r="U5" s="87">
        <v>3479828.3096899223</v>
      </c>
      <c r="V5" s="87">
        <v>3514978.0905958819</v>
      </c>
      <c r="W5" s="31">
        <v>3550482.9197938186</v>
      </c>
      <c r="X5" s="31">
        <v>3586346.3836301197</v>
      </c>
      <c r="Y5" s="31">
        <v>3622572.1046768893</v>
      </c>
      <c r="Z5" s="31">
        <v>3659163.7420978681</v>
      </c>
      <c r="AA5" s="31">
        <v>3696124.9920180487</v>
      </c>
      <c r="AB5" s="31">
        <v>3733459.5878970199</v>
      </c>
      <c r="AC5" s="31">
        <v>3771171.3009060808</v>
      </c>
      <c r="AD5" s="31">
        <v>3809263.9403091725</v>
      </c>
      <c r="AE5" s="31">
        <v>3847741.3538476489</v>
      </c>
      <c r="AF5" s="31">
        <v>3886607.4281289391</v>
      </c>
      <c r="AG5" s="87">
        <v>3925866.0890191286</v>
      </c>
      <c r="AH5" s="87">
        <v>3965521.3020395245</v>
      </c>
      <c r="AI5" s="87">
        <v>4005577.0727671967</v>
      </c>
      <c r="AJ5" s="87">
        <v>4046037.4472395931</v>
      </c>
      <c r="AK5" s="87">
        <v>4086906.5123632252</v>
      </c>
      <c r="AL5" s="87">
        <v>4128188.3963264911</v>
      </c>
      <c r="AM5" s="87">
        <v>4169887.269016658</v>
      </c>
      <c r="AN5" s="87">
        <v>4212007.342441069</v>
      </c>
      <c r="AO5" s="87">
        <v>4254552.8711525947</v>
      </c>
      <c r="AP5" s="87">
        <v>4297528.1526793893</v>
      </c>
      <c r="AQ5" s="87">
        <v>4339427.0890826937</v>
      </c>
      <c r="AR5" s="87">
        <v>4381734.5209767483</v>
      </c>
      <c r="AS5" s="87">
        <v>4424454.4310059855</v>
      </c>
      <c r="AT5" s="87">
        <v>4467590.8406438064</v>
      </c>
      <c r="AU5" s="87">
        <v>4511147.8105711415</v>
      </c>
      <c r="AV5" s="87">
        <v>4555129.4410587028</v>
      </c>
      <c r="AW5" s="87">
        <v>4599539.8723529708</v>
      </c>
      <c r="AX5" s="87">
        <v>4644383.2850659359</v>
      </c>
      <c r="AY5" s="87">
        <v>4689663.9005686492</v>
      </c>
      <c r="AZ5" s="87">
        <v>4735385.9813885977</v>
      </c>
      <c r="BA5" s="31">
        <v>4812518.514663795</v>
      </c>
      <c r="BB5" s="31">
        <v>4890907.4244440701</v>
      </c>
      <c r="BC5" s="31">
        <v>4970573.1752708415</v>
      </c>
      <c r="BD5" s="31">
        <v>5051536.5650230749</v>
      </c>
      <c r="BE5" s="31">
        <v>5133818.7303468632</v>
      </c>
      <c r="BF5" s="31">
        <v>5217441.1521734446</v>
      </c>
      <c r="BG5" s="31">
        <v>5302425.6613271087</v>
      </c>
      <c r="BH5" s="31">
        <v>5388794.4442244414</v>
      </c>
      <c r="BI5" s="31">
        <v>5476570.0486664055</v>
      </c>
      <c r="BJ5" s="31">
        <v>5565775.3897247687</v>
      </c>
      <c r="BK5" s="87">
        <v>5593918.7433656128</v>
      </c>
      <c r="BL5" s="87">
        <v>5622204.4039266333</v>
      </c>
      <c r="BM5" s="87">
        <v>5650633.0909830472</v>
      </c>
      <c r="BN5" s="87">
        <v>5679205.5277485922</v>
      </c>
      <c r="BO5" s="87">
        <v>5707922.4410939449</v>
      </c>
      <c r="BP5" s="87">
        <v>5736784.5615651961</v>
      </c>
      <c r="BQ5" s="87">
        <v>5765792.623402454</v>
      </c>
      <c r="BR5" s="87">
        <v>5794947.364558503</v>
      </c>
      <c r="BS5" s="87">
        <v>5824249.5267175948</v>
      </c>
      <c r="BT5" s="87">
        <v>5853699.855314306</v>
      </c>
      <c r="BU5" s="87">
        <v>5918547.7408504812</v>
      </c>
      <c r="BV5" s="87">
        <v>5984114.0178933069</v>
      </c>
      <c r="BW5" s="87">
        <v>6050406.6448573461</v>
      </c>
      <c r="BX5" s="87">
        <v>6117433.6683212919</v>
      </c>
      <c r="BY5" s="87">
        <v>6185203.2240046645</v>
      </c>
      <c r="BZ5" s="87">
        <v>6253723.5377553143</v>
      </c>
      <c r="CA5" s="87">
        <v>6323002.9265478747</v>
      </c>
      <c r="CB5" s="87">
        <v>6393049.7994932747</v>
      </c>
      <c r="CC5" s="87">
        <v>6463872.6588594355</v>
      </c>
      <c r="CD5" s="87">
        <v>6535480.1011032695</v>
      </c>
      <c r="CE5" s="87">
        <v>6651069.1792175323</v>
      </c>
      <c r="CF5" s="87">
        <v>6768702.6113459812</v>
      </c>
      <c r="CG5" s="87">
        <v>6888416.5547398301</v>
      </c>
      <c r="CH5" s="87">
        <v>7010247.8061416987</v>
      </c>
      <c r="CI5" s="87">
        <v>7134233.8130959058</v>
      </c>
      <c r="CJ5" s="87">
        <v>7260412.6854588054</v>
      </c>
      <c r="CK5" s="87">
        <v>7388823.207112697</v>
      </c>
      <c r="CL5" s="87">
        <v>7519504.8478869181</v>
      </c>
      <c r="CM5" s="87">
        <v>7652497.7756897695</v>
      </c>
      <c r="CN5" s="87">
        <v>7787842.8688550238</v>
      </c>
      <c r="CO5" s="87">
        <v>7900089.9492544439</v>
      </c>
      <c r="CP5" s="87">
        <v>8013954.8598117596</v>
      </c>
      <c r="CQ5" s="87">
        <v>8129460.9185002381</v>
      </c>
      <c r="CR5" s="87">
        <v>8246631.7793777892</v>
      </c>
      <c r="CS5" s="87">
        <v>8365491.4374309964</v>
      </c>
      <c r="CT5" s="87">
        <v>8486064.2334889658</v>
      </c>
      <c r="CU5" s="87">
        <v>8608374.8592079896</v>
      </c>
      <c r="CV5" s="87">
        <v>8732448.362128051</v>
      </c>
      <c r="CW5" s="87">
        <v>8858310.1508022342</v>
      </c>
      <c r="CX5" s="87">
        <v>8985986.0000000317</v>
      </c>
      <c r="CY5" s="92">
        <v>9243410</v>
      </c>
      <c r="CZ5" s="92">
        <v>9528979</v>
      </c>
      <c r="DA5" s="92">
        <v>9837075</v>
      </c>
      <c r="DB5" s="92">
        <v>10162948</v>
      </c>
      <c r="DC5" s="92">
        <v>10502658</v>
      </c>
      <c r="DD5" s="92">
        <v>10853173</v>
      </c>
      <c r="DE5" s="92">
        <v>11212230</v>
      </c>
      <c r="DF5" s="92">
        <v>11578378</v>
      </c>
      <c r="DG5" s="92">
        <v>11950747</v>
      </c>
      <c r="DH5" s="92">
        <v>12328532</v>
      </c>
      <c r="DI5" s="92">
        <v>12710587</v>
      </c>
      <c r="DJ5" s="92">
        <v>13094890</v>
      </c>
      <c r="DK5" s="92">
        <v>13478425</v>
      </c>
      <c r="DL5" s="92">
        <v>13857656</v>
      </c>
      <c r="DM5" s="92">
        <v>14230163</v>
      </c>
      <c r="DN5" s="92">
        <v>14595351</v>
      </c>
      <c r="DO5" s="92">
        <v>14954037</v>
      </c>
      <c r="DP5" s="92">
        <v>15307267</v>
      </c>
      <c r="DQ5" s="92">
        <v>15656846</v>
      </c>
      <c r="DR5" s="92">
        <v>16004732</v>
      </c>
      <c r="DS5" s="92">
        <v>16350883</v>
      </c>
      <c r="DT5" s="92">
        <v>16696890</v>
      </c>
      <c r="DU5" s="92">
        <v>17048525</v>
      </c>
      <c r="DV5" s="92">
        <v>17413149</v>
      </c>
      <c r="DW5" s="92">
        <v>17796171</v>
      </c>
      <c r="DX5" s="92">
        <v>18198836</v>
      </c>
      <c r="DY5" s="92">
        <v>18620087</v>
      </c>
      <c r="DZ5" s="92">
        <v>19059773</v>
      </c>
      <c r="EA5" s="92">
        <v>19516942</v>
      </c>
      <c r="EB5" s="92">
        <v>19990006</v>
      </c>
      <c r="EC5" s="92">
        <v>20479709</v>
      </c>
      <c r="ED5" s="92">
        <v>20984023</v>
      </c>
      <c r="EE5" s="92">
        <v>21495088</v>
      </c>
      <c r="EF5" s="92">
        <v>22002641</v>
      </c>
      <c r="EG5" s="92">
        <v>22499111</v>
      </c>
      <c r="EH5" s="92">
        <v>22980334</v>
      </c>
      <c r="EI5" s="92">
        <v>23447256</v>
      </c>
      <c r="EJ5" s="92">
        <v>23903592</v>
      </c>
      <c r="EK5" s="92">
        <v>24355624</v>
      </c>
      <c r="EL5" s="92">
        <v>24807461</v>
      </c>
      <c r="EM5" s="92">
        <v>25260407</v>
      </c>
      <c r="EN5" s="92">
        <v>25711410</v>
      </c>
      <c r="EO5" s="92">
        <v>26155204</v>
      </c>
      <c r="EP5" s="92">
        <v>26584473</v>
      </c>
      <c r="EQ5" s="92">
        <v>26994255</v>
      </c>
      <c r="ER5" s="92">
        <v>27383472</v>
      </c>
      <c r="ES5" s="92">
        <v>27754573</v>
      </c>
      <c r="ET5" s="92">
        <v>28110447</v>
      </c>
      <c r="EU5" s="92">
        <v>28455504</v>
      </c>
      <c r="EV5" s="92">
        <v>28793672</v>
      </c>
      <c r="EW5" s="92">
        <v>29126323</v>
      </c>
      <c r="EX5" s="92">
        <v>29454765</v>
      </c>
      <c r="EY5" s="92">
        <v>29782884</v>
      </c>
      <c r="EZ5" s="92">
        <v>30115196</v>
      </c>
      <c r="FA5" s="92">
        <v>30455563</v>
      </c>
      <c r="FB5" s="92">
        <v>30804689</v>
      </c>
      <c r="FC5" s="92">
        <v>31163670</v>
      </c>
      <c r="FD5" s="92">
        <v>31536807</v>
      </c>
      <c r="FE5" s="92">
        <v>31929087</v>
      </c>
      <c r="FF5" s="92">
        <v>32343384</v>
      </c>
      <c r="FG5" s="92">
        <v>32781860</v>
      </c>
      <c r="FH5" s="92">
        <v>33241898</v>
      </c>
      <c r="FI5" s="92">
        <v>33715705</v>
      </c>
      <c r="FJ5" s="92">
        <v>34192358</v>
      </c>
      <c r="FK5" s="92">
        <v>34663608</v>
      </c>
      <c r="FL5" s="92">
        <v>35126274</v>
      </c>
      <c r="FM5" s="92">
        <v>35581257</v>
      </c>
      <c r="FN5" s="92">
        <v>36029089</v>
      </c>
      <c r="FO5" s="92">
        <v>36471766</v>
      </c>
      <c r="FP5" s="92">
        <v>36910558</v>
      </c>
    </row>
    <row r="6" spans="1:172" x14ac:dyDescent="0.25">
      <c r="A6" s="15" t="s">
        <v>90</v>
      </c>
      <c r="B6" s="87">
        <v>4479.0729491663596</v>
      </c>
      <c r="C6" s="87">
        <v>4524.3161102690501</v>
      </c>
      <c r="D6" s="87">
        <v>4570.0162729990416</v>
      </c>
      <c r="E6" s="87">
        <v>4616.178053534386</v>
      </c>
      <c r="F6" s="87">
        <v>4662.8061146811979</v>
      </c>
      <c r="G6" s="87">
        <v>4709.9051663446444</v>
      </c>
      <c r="H6" s="87">
        <v>4757.4799660046929</v>
      </c>
      <c r="I6" s="87">
        <v>4805.5353191966587</v>
      </c>
      <c r="J6" s="87">
        <v>4854.0760799966256</v>
      </c>
      <c r="K6" s="87">
        <v>4903.1071515117428</v>
      </c>
      <c r="L6" s="87">
        <v>4952.6334863754992</v>
      </c>
      <c r="M6" s="87">
        <v>5002.6600872479767</v>
      </c>
      <c r="N6" s="87">
        <v>5053.1920073211886</v>
      </c>
      <c r="O6" s="87">
        <v>5104.2343508294844</v>
      </c>
      <c r="P6" s="87">
        <v>5155.7922735651364</v>
      </c>
      <c r="Q6" s="87">
        <v>5207.870983399127</v>
      </c>
      <c r="R6" s="87">
        <v>5260.475740807201</v>
      </c>
      <c r="S6" s="87">
        <v>5313.6118594012123</v>
      </c>
      <c r="T6" s="87">
        <v>5367.2847064658717</v>
      </c>
      <c r="U6" s="87">
        <v>5421.4997035008801</v>
      </c>
      <c r="V6" s="87">
        <v>5476.2623267685676</v>
      </c>
      <c r="W6" s="31">
        <v>5531.5781078470363</v>
      </c>
      <c r="X6" s="31">
        <v>5587.4526341889259</v>
      </c>
      <c r="Y6" s="31">
        <v>5643.8915496857844</v>
      </c>
      <c r="Z6" s="31">
        <v>5700.9005552381659</v>
      </c>
      <c r="AA6" s="31">
        <v>5758.4854093314807</v>
      </c>
      <c r="AB6" s="31">
        <v>5816.651928617659</v>
      </c>
      <c r="AC6" s="31">
        <v>5875.4059885026863</v>
      </c>
      <c r="AD6" s="31">
        <v>5934.7535237400871</v>
      </c>
      <c r="AE6" s="31">
        <v>5994.7005290303914</v>
      </c>
      <c r="AF6" s="31">
        <v>6055.2530596266588</v>
      </c>
      <c r="AG6" s="87">
        <v>6116.4172319461177</v>
      </c>
      <c r="AH6" s="87">
        <v>6178.199224187998</v>
      </c>
      <c r="AI6" s="87">
        <v>6240.6052769575745</v>
      </c>
      <c r="AJ6" s="87">
        <v>6303.6416938965403</v>
      </c>
      <c r="AK6" s="87">
        <v>6367.3148423197372</v>
      </c>
      <c r="AL6" s="87">
        <v>6431.6311538583223</v>
      </c>
      <c r="AM6" s="87">
        <v>6496.5971251094161</v>
      </c>
      <c r="AN6" s="87">
        <v>6562.2193182923402</v>
      </c>
      <c r="AO6" s="87">
        <v>6628.5043619114549</v>
      </c>
      <c r="AP6" s="87">
        <v>6695.4589514257132</v>
      </c>
      <c r="AQ6" s="87">
        <v>6760.7366177562581</v>
      </c>
      <c r="AR6" s="87">
        <v>6826.650711515078</v>
      </c>
      <c r="AS6" s="87">
        <v>6893.2074375788798</v>
      </c>
      <c r="AT6" s="87">
        <v>6960.4130613190864</v>
      </c>
      <c r="AU6" s="87">
        <v>7028.2739091916319</v>
      </c>
      <c r="AV6" s="87">
        <v>7096.7963693325019</v>
      </c>
      <c r="AW6" s="87">
        <v>7165.9868921590933</v>
      </c>
      <c r="AX6" s="87">
        <v>7235.8519909774232</v>
      </c>
      <c r="AY6" s="87">
        <v>7306.3982425952709</v>
      </c>
      <c r="AZ6" s="87">
        <v>7377.6322879412846</v>
      </c>
      <c r="BA6" s="31">
        <v>7497.8031610608869</v>
      </c>
      <c r="BB6" s="31">
        <v>7619.9314424902059</v>
      </c>
      <c r="BC6" s="31">
        <v>7744.0490155566195</v>
      </c>
      <c r="BD6" s="31">
        <v>7870.1882829204378</v>
      </c>
      <c r="BE6" s="31">
        <v>7998.382175034063</v>
      </c>
      <c r="BF6" s="31">
        <v>8128.6641587389522</v>
      </c>
      <c r="BG6" s="31">
        <v>8261.0682460026183</v>
      </c>
      <c r="BH6" s="31">
        <v>8395.6290027979285</v>
      </c>
      <c r="BI6" s="31">
        <v>8532.3815581270519</v>
      </c>
      <c r="BJ6" s="31">
        <v>8671.3616131923845</v>
      </c>
      <c r="BK6" s="87">
        <v>8715.208369365524</v>
      </c>
      <c r="BL6" s="87">
        <v>8759.2768367430326</v>
      </c>
      <c r="BM6" s="87">
        <v>8803.5681364080428</v>
      </c>
      <c r="BN6" s="87">
        <v>8848.0833951124314</v>
      </c>
      <c r="BO6" s="87">
        <v>8892.8237453055026</v>
      </c>
      <c r="BP6" s="87">
        <v>8937.7903251627831</v>
      </c>
      <c r="BQ6" s="87">
        <v>8982.9842786149966</v>
      </c>
      <c r="BR6" s="87">
        <v>9028.4067553771474</v>
      </c>
      <c r="BS6" s="87">
        <v>9074.0589109777811</v>
      </c>
      <c r="BT6" s="87">
        <v>9119.94190678837</v>
      </c>
      <c r="BU6" s="87">
        <v>9220.9735557430158</v>
      </c>
      <c r="BV6" s="87">
        <v>9323.1244436352445</v>
      </c>
      <c r="BW6" s="87">
        <v>9426.4069695084418</v>
      </c>
      <c r="BX6" s="87">
        <v>9530.8336697638661</v>
      </c>
      <c r="BY6" s="87">
        <v>9636.4172196823183</v>
      </c>
      <c r="BZ6" s="87">
        <v>9743.1704349626543</v>
      </c>
      <c r="CA6" s="87">
        <v>9851.1062732773498</v>
      </c>
      <c r="CB6" s="87">
        <v>9960.2378358452988</v>
      </c>
      <c r="CC6" s="87">
        <v>10070.578369022045</v>
      </c>
      <c r="CD6" s="87">
        <v>10182.14126590761</v>
      </c>
      <c r="CE6" s="87">
        <v>10362.226631320438</v>
      </c>
      <c r="CF6" s="87">
        <v>10545.497057516553</v>
      </c>
      <c r="CG6" s="87">
        <v>10732.008876736883</v>
      </c>
      <c r="CH6" s="87">
        <v>10921.81941753659</v>
      </c>
      <c r="CI6" s="87">
        <v>11114.987022406263</v>
      </c>
      <c r="CJ6" s="87">
        <v>11311.571065704795</v>
      </c>
      <c r="CK6" s="87">
        <v>11511.631971909388</v>
      </c>
      <c r="CL6" s="87">
        <v>11715.231234188388</v>
      </c>
      <c r="CM6" s="87">
        <v>11922.431433302558</v>
      </c>
      <c r="CN6" s="87">
        <v>12133.296256840671</v>
      </c>
      <c r="CO6" s="87">
        <v>12287.180343862194</v>
      </c>
      <c r="CP6" s="87">
        <v>12443.01611093316</v>
      </c>
      <c r="CQ6" s="87">
        <v>12600.828310807987</v>
      </c>
      <c r="CR6" s="87">
        <v>12760.642010175166</v>
      </c>
      <c r="CS6" s="87">
        <v>12922.482593638806</v>
      </c>
      <c r="CT6" s="87">
        <v>13086.375767750706</v>
      </c>
      <c r="CU6" s="87">
        <v>13252.347565093534</v>
      </c>
      <c r="CV6" s="87">
        <v>13420.424348415838</v>
      </c>
      <c r="CW6" s="87">
        <v>13590.632814819437</v>
      </c>
      <c r="CX6" s="87">
        <v>13762.999999999984</v>
      </c>
      <c r="CY6" s="87">
        <v>16053.999999999998</v>
      </c>
      <c r="CZ6" s="87">
        <v>17575</v>
      </c>
      <c r="DA6" s="87">
        <v>18727</v>
      </c>
      <c r="DB6" s="87">
        <v>19829</v>
      </c>
      <c r="DC6" s="87">
        <v>21149</v>
      </c>
      <c r="DD6" s="87">
        <v>22802</v>
      </c>
      <c r="DE6" s="87">
        <v>24841</v>
      </c>
      <c r="DF6" s="87">
        <v>27240</v>
      </c>
      <c r="DG6" s="87">
        <v>29913</v>
      </c>
      <c r="DH6" s="87">
        <v>32756.999999999996</v>
      </c>
      <c r="DI6" s="87">
        <v>35725</v>
      </c>
      <c r="DJ6" s="87">
        <v>38854</v>
      </c>
      <c r="DK6" s="87">
        <v>42310</v>
      </c>
      <c r="DL6" s="87">
        <v>46310</v>
      </c>
      <c r="DM6" s="87">
        <v>50967</v>
      </c>
      <c r="DN6" s="87">
        <v>56630</v>
      </c>
      <c r="DO6" s="87">
        <v>63119</v>
      </c>
      <c r="DP6" s="87">
        <v>69479</v>
      </c>
      <c r="DQ6" s="87">
        <v>74338</v>
      </c>
      <c r="DR6" s="87">
        <v>76880</v>
      </c>
      <c r="DS6" s="87">
        <v>76371</v>
      </c>
      <c r="DT6" s="87">
        <v>73477</v>
      </c>
      <c r="DU6" s="87">
        <v>70399</v>
      </c>
      <c r="DV6" s="87">
        <v>70205</v>
      </c>
      <c r="DW6" s="87">
        <v>74953</v>
      </c>
      <c r="DX6" s="87">
        <v>85607</v>
      </c>
      <c r="DY6" s="87">
        <v>101182</v>
      </c>
      <c r="DZ6" s="87">
        <v>119326</v>
      </c>
      <c r="EA6" s="87">
        <v>136703</v>
      </c>
      <c r="EB6" s="87">
        <v>150860</v>
      </c>
      <c r="EC6" s="87">
        <v>161059</v>
      </c>
      <c r="ED6" s="87">
        <v>168057</v>
      </c>
      <c r="EE6" s="87">
        <v>172902</v>
      </c>
      <c r="EF6" s="87">
        <v>177269</v>
      </c>
      <c r="EG6" s="87">
        <v>182419</v>
      </c>
      <c r="EH6" s="87">
        <v>188600</v>
      </c>
      <c r="EI6" s="87">
        <v>195439</v>
      </c>
      <c r="EJ6" s="87">
        <v>202717</v>
      </c>
      <c r="EK6" s="87">
        <v>210071</v>
      </c>
      <c r="EL6" s="87">
        <v>217258</v>
      </c>
      <c r="EM6" s="87">
        <v>224391</v>
      </c>
      <c r="EN6" s="87">
        <v>231731</v>
      </c>
      <c r="EO6" s="87">
        <v>239334</v>
      </c>
      <c r="EP6" s="87">
        <v>247259</v>
      </c>
      <c r="EQ6" s="87">
        <v>255635</v>
      </c>
      <c r="ER6" s="87">
        <v>264106</v>
      </c>
      <c r="ES6" s="87">
        <v>272843</v>
      </c>
      <c r="ET6" s="87">
        <v>283072</v>
      </c>
      <c r="EU6" s="87">
        <v>296508</v>
      </c>
      <c r="EV6" s="87">
        <v>314116</v>
      </c>
      <c r="EW6" s="87">
        <v>336647</v>
      </c>
      <c r="EX6" s="87">
        <v>363225</v>
      </c>
      <c r="EY6" s="87">
        <v>391177</v>
      </c>
      <c r="EZ6" s="87">
        <v>416804</v>
      </c>
      <c r="FA6" s="87">
        <v>437516</v>
      </c>
      <c r="FB6" s="87">
        <v>452357</v>
      </c>
      <c r="FC6" s="87">
        <v>462210</v>
      </c>
      <c r="FD6" s="87">
        <v>468630</v>
      </c>
      <c r="FE6" s="87">
        <v>474045</v>
      </c>
      <c r="FF6" s="87">
        <v>480268</v>
      </c>
      <c r="FG6" s="87">
        <v>487654</v>
      </c>
      <c r="FH6" s="87">
        <v>495773</v>
      </c>
      <c r="FI6" s="87">
        <v>504858</v>
      </c>
      <c r="FJ6" s="87">
        <v>514984.00000000006</v>
      </c>
      <c r="FK6" s="87">
        <v>526211</v>
      </c>
      <c r="FL6" s="87">
        <v>538744</v>
      </c>
      <c r="FM6" s="87">
        <v>552617</v>
      </c>
      <c r="FN6" s="87">
        <v>567396</v>
      </c>
      <c r="FO6" s="87">
        <v>582458</v>
      </c>
      <c r="FP6" s="87">
        <v>597330</v>
      </c>
    </row>
    <row r="7" spans="1:172" x14ac:dyDescent="0.25">
      <c r="A7" s="15" t="s">
        <v>91</v>
      </c>
      <c r="B7" s="87">
        <v>2838452.5146431373</v>
      </c>
      <c r="C7" s="87">
        <v>2867123.7521647853</v>
      </c>
      <c r="D7" s="87">
        <v>2896084.5981462481</v>
      </c>
      <c r="E7" s="87">
        <v>2925337.9779255036</v>
      </c>
      <c r="F7" s="87">
        <v>2954886.8463893975</v>
      </c>
      <c r="G7" s="87">
        <v>2984734.1882721186</v>
      </c>
      <c r="H7" s="87">
        <v>3014883.0184566863</v>
      </c>
      <c r="I7" s="87">
        <v>3045336.3822794813</v>
      </c>
      <c r="J7" s="87">
        <v>3076097.3558378597</v>
      </c>
      <c r="K7" s="87">
        <v>3107169.0463008685</v>
      </c>
      <c r="L7" s="87">
        <v>3138554.5922231004</v>
      </c>
      <c r="M7" s="87">
        <v>3170257.1638617162</v>
      </c>
      <c r="N7" s="87">
        <v>3202279.9634966832</v>
      </c>
      <c r="O7" s="87">
        <v>3234626.2257542261</v>
      </c>
      <c r="P7" s="87">
        <v>3267299.2179335617</v>
      </c>
      <c r="Q7" s="87">
        <v>3300302.2403369313</v>
      </c>
      <c r="R7" s="87">
        <v>3333638.6266029617</v>
      </c>
      <c r="S7" s="87">
        <v>3367311.7440433954</v>
      </c>
      <c r="T7" s="87">
        <v>3401324.9939832278</v>
      </c>
      <c r="U7" s="87">
        <v>3435681.8121042708</v>
      </c>
      <c r="V7" s="87">
        <v>3470385.6687921933</v>
      </c>
      <c r="W7" s="31">
        <v>3505440.0694870623</v>
      </c>
      <c r="X7" s="31">
        <v>3540848.555037437</v>
      </c>
      <c r="Y7" s="31">
        <v>3576614.7020580177</v>
      </c>
      <c r="Z7" s="31">
        <v>3612742.1232909271</v>
      </c>
      <c r="AA7" s="31">
        <v>3649234.4679706334</v>
      </c>
      <c r="AB7" s="31">
        <v>3686095.42219256</v>
      </c>
      <c r="AC7" s="31">
        <v>3723328.7092854143</v>
      </c>
      <c r="AD7" s="31">
        <v>3760938.0901872874</v>
      </c>
      <c r="AE7" s="31">
        <v>3798927.3638255429</v>
      </c>
      <c r="AF7" s="31">
        <v>3837300.3675005492</v>
      </c>
      <c r="AG7" s="87">
        <v>3876060.9772732803</v>
      </c>
      <c r="AH7" s="87">
        <v>3915213.1083568493</v>
      </c>
      <c r="AI7" s="87">
        <v>3954760.7155119693</v>
      </c>
      <c r="AJ7" s="87">
        <v>3994707.7934464337</v>
      </c>
      <c r="AK7" s="87">
        <v>4035058.3772186199</v>
      </c>
      <c r="AL7" s="87">
        <v>4075816.5426450721</v>
      </c>
      <c r="AM7" s="87">
        <v>4116986.406712194</v>
      </c>
      <c r="AN7" s="87">
        <v>4158572.127992115</v>
      </c>
      <c r="AO7" s="87">
        <v>4200577.9070627429</v>
      </c>
      <c r="AP7" s="87">
        <v>4243007.9869320644</v>
      </c>
      <c r="AQ7" s="87">
        <v>4284375.3766238196</v>
      </c>
      <c r="AR7" s="87">
        <v>4326146.0794686945</v>
      </c>
      <c r="AS7" s="87">
        <v>4368324.0275856983</v>
      </c>
      <c r="AT7" s="87">
        <v>4410913.1914302064</v>
      </c>
      <c r="AU7" s="87">
        <v>4453917.580167722</v>
      </c>
      <c r="AV7" s="87">
        <v>4497341.2420512792</v>
      </c>
      <c r="AW7" s="87">
        <v>4541188.2648025304</v>
      </c>
      <c r="AX7" s="87">
        <v>4585462.7759965463</v>
      </c>
      <c r="AY7" s="87">
        <v>4630168.9434503717</v>
      </c>
      <c r="AZ7" s="87">
        <v>4675310.9756153598</v>
      </c>
      <c r="BA7" s="31">
        <v>4751464.9746380132</v>
      </c>
      <c r="BB7" s="31">
        <v>4828859.4112695083</v>
      </c>
      <c r="BC7" s="31">
        <v>4907514.490429882</v>
      </c>
      <c r="BD7" s="31">
        <v>4987450.7461478682</v>
      </c>
      <c r="BE7" s="31">
        <v>5068689.0469215894</v>
      </c>
      <c r="BF7" s="31">
        <v>5151250.6011665752</v>
      </c>
      <c r="BG7" s="31">
        <v>5235156.962752522</v>
      </c>
      <c r="BH7" s="31">
        <v>5320430.0366302365</v>
      </c>
      <c r="BI7" s="31">
        <v>5407092.0845502373</v>
      </c>
      <c r="BJ7" s="31">
        <v>5495165.7308744974</v>
      </c>
      <c r="BK7" s="87">
        <v>5522952.0466436418</v>
      </c>
      <c r="BL7" s="87">
        <v>5550878.8639703011</v>
      </c>
      <c r="BM7" s="87">
        <v>5578946.8933008695</v>
      </c>
      <c r="BN7" s="87">
        <v>5607156.8486741073</v>
      </c>
      <c r="BO7" s="87">
        <v>5635509.4477393152</v>
      </c>
      <c r="BP7" s="87">
        <v>5664005.411774585</v>
      </c>
      <c r="BQ7" s="87">
        <v>5692645.4657051582</v>
      </c>
      <c r="BR7" s="87">
        <v>5721430.3381218575</v>
      </c>
      <c r="BS7" s="87">
        <v>5750360.7612996288</v>
      </c>
      <c r="BT7" s="87">
        <v>5779437.4712161664</v>
      </c>
      <c r="BU7" s="87">
        <v>5843462.6704679998</v>
      </c>
      <c r="BV7" s="87">
        <v>5908197.1474237032</v>
      </c>
      <c r="BW7" s="87">
        <v>5973648.7595342034</v>
      </c>
      <c r="BX7" s="87">
        <v>6039825.4512960697</v>
      </c>
      <c r="BY7" s="87">
        <v>6106735.2552158199</v>
      </c>
      <c r="BZ7" s="87">
        <v>6174386.2927849013</v>
      </c>
      <c r="CA7" s="87">
        <v>6242786.7754654707</v>
      </c>
      <c r="CB7" s="87">
        <v>6311945.0056871027</v>
      </c>
      <c r="CC7" s="87">
        <v>6381869.3778545382</v>
      </c>
      <c r="CD7" s="87">
        <v>6452568.3793665906</v>
      </c>
      <c r="CE7" s="87">
        <v>6566691.0480767861</v>
      </c>
      <c r="CF7" s="87">
        <v>6682832.1353062084</v>
      </c>
      <c r="CG7" s="87">
        <v>6801027.3396006906</v>
      </c>
      <c r="CH7" s="87">
        <v>6921312.990884617</v>
      </c>
      <c r="CI7" s="87">
        <v>7043726.061627741</v>
      </c>
      <c r="CJ7" s="87">
        <v>7168304.1782094929</v>
      </c>
      <c r="CK7" s="87">
        <v>7295085.6324842889</v>
      </c>
      <c r="CL7" s="87">
        <v>7424109.3935513794</v>
      </c>
      <c r="CM7" s="87">
        <v>7555415.1197328698</v>
      </c>
      <c r="CN7" s="87">
        <v>7689043.1707635913</v>
      </c>
      <c r="CO7" s="87">
        <v>7799889.4334946042</v>
      </c>
      <c r="CP7" s="87">
        <v>7912333.670601435</v>
      </c>
      <c r="CQ7" s="87">
        <v>8026398.9186939141</v>
      </c>
      <c r="CR7" s="87">
        <v>8142108.5464806855</v>
      </c>
      <c r="CS7" s="87">
        <v>8259486.2595567843</v>
      </c>
      <c r="CT7" s="87">
        <v>8378556.105260239</v>
      </c>
      <c r="CU7" s="87">
        <v>8499342.477598682</v>
      </c>
      <c r="CV7" s="87">
        <v>8621870.1222469825</v>
      </c>
      <c r="CW7" s="87">
        <v>8746164.1416169312</v>
      </c>
      <c r="CX7" s="87">
        <v>8872250.0000000056</v>
      </c>
      <c r="CY7" s="87">
        <v>9023263</v>
      </c>
      <c r="CZ7" s="87">
        <v>9186150</v>
      </c>
      <c r="DA7" s="87">
        <v>9364381</v>
      </c>
      <c r="DB7" s="87">
        <v>9560147</v>
      </c>
      <c r="DC7" s="87">
        <v>9774280</v>
      </c>
      <c r="DD7" s="87">
        <v>10006145</v>
      </c>
      <c r="DE7" s="87">
        <v>10253777</v>
      </c>
      <c r="DF7" s="87">
        <v>10514077</v>
      </c>
      <c r="DG7" s="87">
        <v>10783228</v>
      </c>
      <c r="DH7" s="87">
        <v>11057864</v>
      </c>
      <c r="DI7" s="15">
        <v>11336336</v>
      </c>
      <c r="DJ7" s="15">
        <v>11619828</v>
      </c>
      <c r="DK7" s="15">
        <v>11912800</v>
      </c>
      <c r="DL7" s="15">
        <v>12221675</v>
      </c>
      <c r="DM7" s="15">
        <v>12550880</v>
      </c>
      <c r="DN7" s="15">
        <v>12902626</v>
      </c>
      <c r="DO7" s="15">
        <v>13275020</v>
      </c>
      <c r="DP7" s="15">
        <v>13663581</v>
      </c>
      <c r="DQ7" s="15">
        <v>14061724</v>
      </c>
      <c r="DR7" s="15">
        <v>14464992</v>
      </c>
      <c r="DS7" s="15">
        <v>14872253</v>
      </c>
      <c r="DT7" s="15">
        <v>15285992</v>
      </c>
      <c r="DU7" s="15">
        <v>15709831</v>
      </c>
      <c r="DV7" s="15">
        <v>16149018</v>
      </c>
      <c r="DW7" s="15">
        <v>16607705.999999998</v>
      </c>
      <c r="DX7" s="15">
        <v>17085799</v>
      </c>
      <c r="DY7" s="15">
        <v>17582899</v>
      </c>
      <c r="DZ7" s="15">
        <v>18102266</v>
      </c>
      <c r="EA7" s="15">
        <v>18647801</v>
      </c>
      <c r="EB7" s="15">
        <v>19221659</v>
      </c>
      <c r="EC7" s="15">
        <v>19824297</v>
      </c>
      <c r="ED7" s="15">
        <v>20452901</v>
      </c>
      <c r="EE7" s="15">
        <v>21101875</v>
      </c>
      <c r="EF7" s="15">
        <v>21763578</v>
      </c>
      <c r="EG7" s="15">
        <v>22431507</v>
      </c>
      <c r="EH7" s="15">
        <v>23102386</v>
      </c>
      <c r="EI7" s="15">
        <v>23774287</v>
      </c>
      <c r="EJ7" s="15">
        <v>24443472</v>
      </c>
      <c r="EK7" s="15">
        <v>25106192</v>
      </c>
      <c r="EL7" s="15">
        <v>25758872</v>
      </c>
      <c r="EM7" s="15">
        <v>26400468</v>
      </c>
      <c r="EN7" s="15">
        <v>27028330</v>
      </c>
      <c r="EO7" s="15">
        <v>27635517</v>
      </c>
      <c r="EP7" s="15">
        <v>28213777</v>
      </c>
      <c r="EQ7" s="15">
        <v>28757788</v>
      </c>
      <c r="ER7" s="15">
        <v>29266415</v>
      </c>
      <c r="ES7" s="15">
        <v>29742980</v>
      </c>
      <c r="ET7" s="15">
        <v>30192750</v>
      </c>
      <c r="EU7" s="15">
        <v>30623406</v>
      </c>
      <c r="EV7" s="15">
        <v>31042238</v>
      </c>
      <c r="EW7" s="15">
        <v>31451513</v>
      </c>
      <c r="EX7" s="15">
        <v>31855110</v>
      </c>
      <c r="EY7" s="15">
        <v>32264159</v>
      </c>
      <c r="EZ7" s="15">
        <v>32692153</v>
      </c>
      <c r="FA7" s="15">
        <v>33149720</v>
      </c>
      <c r="FB7" s="15">
        <v>33641007</v>
      </c>
      <c r="FC7" s="15">
        <v>34166976</v>
      </c>
      <c r="FD7" s="15">
        <v>34730604</v>
      </c>
      <c r="FE7" s="15">
        <v>35333882</v>
      </c>
      <c r="FF7" s="15">
        <v>35977451</v>
      </c>
      <c r="FG7" s="15">
        <v>36661438</v>
      </c>
      <c r="FH7" s="15">
        <v>37383899</v>
      </c>
      <c r="FI7" s="15">
        <v>38140135</v>
      </c>
      <c r="FJ7" s="15">
        <v>38923688</v>
      </c>
      <c r="FK7" s="15">
        <v>39728020</v>
      </c>
      <c r="FL7" s="15">
        <v>40551398</v>
      </c>
      <c r="FM7" s="15">
        <v>41389174</v>
      </c>
      <c r="FN7" s="15">
        <v>42228415</v>
      </c>
      <c r="FO7" s="15">
        <v>43053054</v>
      </c>
      <c r="FP7" s="15">
        <v>43851043</v>
      </c>
    </row>
    <row r="8" spans="1:172" x14ac:dyDescent="0.25">
      <c r="A8" s="15" t="s">
        <v>92</v>
      </c>
      <c r="B8" s="87">
        <v>1153361.2844103368</v>
      </c>
      <c r="C8" s="87">
        <v>1165011.3983942796</v>
      </c>
      <c r="D8" s="87">
        <v>1176779.1902972523</v>
      </c>
      <c r="E8" s="87">
        <v>1188665.8487851035</v>
      </c>
      <c r="F8" s="87">
        <v>1200672.5745304076</v>
      </c>
      <c r="G8" s="87">
        <v>1212800.5803337451</v>
      </c>
      <c r="H8" s="87">
        <v>1225051.0912462075</v>
      </c>
      <c r="I8" s="87">
        <v>1237425.3446931387</v>
      </c>
      <c r="J8" s="87">
        <v>1249924.5905991301</v>
      </c>
      <c r="K8" s="87">
        <v>1262550.0915142728</v>
      </c>
      <c r="L8" s="87">
        <v>1275303.1227416901</v>
      </c>
      <c r="M8" s="87">
        <v>1288184.9724663531</v>
      </c>
      <c r="N8" s="87">
        <v>1301196.9418852052</v>
      </c>
      <c r="O8" s="87">
        <v>1314340.3453385911</v>
      </c>
      <c r="P8" s="87">
        <v>1327616.5104430215</v>
      </c>
      <c r="Q8" s="87">
        <v>1341026.7782252743</v>
      </c>
      <c r="R8" s="87">
        <v>1354572.5032578532</v>
      </c>
      <c r="S8" s="87">
        <v>1368255.0537958113</v>
      </c>
      <c r="T8" s="87">
        <v>1382075.8119149609</v>
      </c>
      <c r="U8" s="87">
        <v>1396036.1736514757</v>
      </c>
      <c r="V8" s="87">
        <v>1410137.549142905</v>
      </c>
      <c r="W8" s="31">
        <v>1424381.3627706105</v>
      </c>
      <c r="X8" s="31">
        <v>1438769.0533036473</v>
      </c>
      <c r="Y8" s="31">
        <v>1453302.0740440884</v>
      </c>
      <c r="Z8" s="31">
        <v>1467981.8929738265</v>
      </c>
      <c r="AA8" s="31">
        <v>1482809.9929028552</v>
      </c>
      <c r="AB8" s="31">
        <v>1497787.871619046</v>
      </c>
      <c r="AC8" s="31">
        <v>1512917.0420394405</v>
      </c>
      <c r="AD8" s="31">
        <v>1528199.0323630711</v>
      </c>
      <c r="AE8" s="31">
        <v>1543635.3862253244</v>
      </c>
      <c r="AF8" s="31">
        <v>1559227.6628538633</v>
      </c>
      <c r="AG8" s="87">
        <v>1574977.4372261241</v>
      </c>
      <c r="AH8" s="87">
        <v>1590886.3002284083</v>
      </c>
      <c r="AI8" s="87">
        <v>1606955.8588165741</v>
      </c>
      <c r="AJ8" s="87">
        <v>1623187.7361783579</v>
      </c>
      <c r="AK8" s="87">
        <v>1639583.5718973312</v>
      </c>
      <c r="AL8" s="87">
        <v>1656145.0221185167</v>
      </c>
      <c r="AM8" s="87">
        <v>1672873.7597156735</v>
      </c>
      <c r="AN8" s="87">
        <v>1689771.4744602763</v>
      </c>
      <c r="AO8" s="87">
        <v>1706839.8731921983</v>
      </c>
      <c r="AP8" s="87">
        <v>1724080.67999212</v>
      </c>
      <c r="AQ8" s="87">
        <v>1740889.679072235</v>
      </c>
      <c r="AR8" s="87">
        <v>1757862.5582151311</v>
      </c>
      <c r="AS8" s="87">
        <v>1775000.9151765602</v>
      </c>
      <c r="AT8" s="87">
        <v>1792306.3632896633</v>
      </c>
      <c r="AU8" s="87">
        <v>1809780.5316168435</v>
      </c>
      <c r="AV8" s="87">
        <v>1827425.0651031176</v>
      </c>
      <c r="AW8" s="87">
        <v>1845241.6247309649</v>
      </c>
      <c r="AX8" s="87">
        <v>1863231.8876766849</v>
      </c>
      <c r="AY8" s="87">
        <v>1881397.5474682807</v>
      </c>
      <c r="AZ8" s="87">
        <v>1899740.3141448793</v>
      </c>
      <c r="BA8" s="31">
        <v>1930684.3139731777</v>
      </c>
      <c r="BB8" s="31">
        <v>1962132.3464412277</v>
      </c>
      <c r="BC8" s="31">
        <v>1994092.6215058295</v>
      </c>
      <c r="BD8" s="31">
        <v>2026573.4828520131</v>
      </c>
      <c r="BE8" s="31">
        <v>2059583.4100712719</v>
      </c>
      <c r="BF8" s="31">
        <v>2093131.0208752819</v>
      </c>
      <c r="BG8" s="31">
        <v>2127225.0733456761</v>
      </c>
      <c r="BH8" s="31">
        <v>2161874.4682204686</v>
      </c>
      <c r="BI8" s="31">
        <v>2197088.2512177187</v>
      </c>
      <c r="BJ8" s="31">
        <v>2232875.6153970421</v>
      </c>
      <c r="BK8" s="87">
        <v>2244166.1551116239</v>
      </c>
      <c r="BL8" s="87">
        <v>2255513.7854613317</v>
      </c>
      <c r="BM8" s="87">
        <v>2266918.7951250714</v>
      </c>
      <c r="BN8" s="87">
        <v>2278381.4742414509</v>
      </c>
      <c r="BO8" s="87">
        <v>2289902.1144161662</v>
      </c>
      <c r="BP8" s="87">
        <v>2301481.0087294155</v>
      </c>
      <c r="BQ8" s="87">
        <v>2313118.4517433601</v>
      </c>
      <c r="BR8" s="87">
        <v>2324814.7395096137</v>
      </c>
      <c r="BS8" s="87">
        <v>2336570.1695767762</v>
      </c>
      <c r="BT8" s="87">
        <v>2348385.0409980025</v>
      </c>
      <c r="BU8" s="87">
        <v>2374400.6906038248</v>
      </c>
      <c r="BV8" s="87">
        <v>2400704.5442360737</v>
      </c>
      <c r="BW8" s="87">
        <v>2427299.7946484215</v>
      </c>
      <c r="BX8" s="87">
        <v>2454189.6699641934</v>
      </c>
      <c r="BY8" s="87">
        <v>2481377.4340681951</v>
      </c>
      <c r="BZ8" s="87">
        <v>2508866.3870028812</v>
      </c>
      <c r="CA8" s="87">
        <v>2536659.8653689153</v>
      </c>
      <c r="CB8" s="87">
        <v>2564761.2427301621</v>
      </c>
      <c r="CC8" s="87">
        <v>2593173.9300231747</v>
      </c>
      <c r="CD8" s="87">
        <v>2621901.3759712074</v>
      </c>
      <c r="CE8" s="87">
        <v>2668273.3575650146</v>
      </c>
      <c r="CF8" s="87">
        <v>2715465.4923105133</v>
      </c>
      <c r="CG8" s="87">
        <v>2763492.285759748</v>
      </c>
      <c r="CH8" s="87">
        <v>2812368.5000156718</v>
      </c>
      <c r="CI8" s="87">
        <v>2862109.1582696121</v>
      </c>
      <c r="CJ8" s="87">
        <v>2912729.5494189826</v>
      </c>
      <c r="CK8" s="87">
        <v>2964245.2327666655</v>
      </c>
      <c r="CL8" s="87">
        <v>3016672.0428035073</v>
      </c>
      <c r="CM8" s="87">
        <v>3070026.0940754046</v>
      </c>
      <c r="CN8" s="87">
        <v>3124323.7861364717</v>
      </c>
      <c r="CO8" s="87">
        <v>3169382.9487434817</v>
      </c>
      <c r="CP8" s="87">
        <v>3215091.9569727196</v>
      </c>
      <c r="CQ8" s="87">
        <v>3261460.1829320621</v>
      </c>
      <c r="CR8" s="87">
        <v>3308497.1338944179</v>
      </c>
      <c r="CS8" s="87">
        <v>3356212.45424709</v>
      </c>
      <c r="CT8" s="87">
        <v>3404615.9274692428</v>
      </c>
      <c r="CU8" s="87">
        <v>3453717.4781378941</v>
      </c>
      <c r="CV8" s="87">
        <v>3503527.1739628357</v>
      </c>
      <c r="CW8" s="87">
        <v>3554055.2278509014</v>
      </c>
      <c r="CX8" s="87">
        <v>3605312.0000000065</v>
      </c>
      <c r="CY8" s="87">
        <v>3696163</v>
      </c>
      <c r="CZ8" s="87">
        <v>3772929</v>
      </c>
      <c r="DA8" s="87">
        <v>3838091</v>
      </c>
      <c r="DB8" s="87">
        <v>3894120</v>
      </c>
      <c r="DC8" s="87">
        <v>3943544</v>
      </c>
      <c r="DD8" s="87">
        <v>3988865</v>
      </c>
      <c r="DE8" s="87">
        <v>4032593</v>
      </c>
      <c r="DF8" s="87">
        <v>4077211</v>
      </c>
      <c r="DG8" s="87">
        <v>4125078.0000000005</v>
      </c>
      <c r="DH8" s="87">
        <v>4178234.9999999995</v>
      </c>
      <c r="DI8" s="15">
        <v>4238141</v>
      </c>
      <c r="DJ8" s="15">
        <v>4305477</v>
      </c>
      <c r="DK8" s="15">
        <v>4380074</v>
      </c>
      <c r="DL8" s="15">
        <v>4461111</v>
      </c>
      <c r="DM8" s="15">
        <v>4547941</v>
      </c>
      <c r="DN8" s="15">
        <v>4640995</v>
      </c>
      <c r="DO8" s="15">
        <v>4740526</v>
      </c>
      <c r="DP8" s="15">
        <v>4845220</v>
      </c>
      <c r="DQ8" s="15">
        <v>4953379</v>
      </c>
      <c r="DR8" s="15">
        <v>5063805</v>
      </c>
      <c r="DS8" s="15">
        <v>5176290</v>
      </c>
      <c r="DT8" s="15">
        <v>5291335</v>
      </c>
      <c r="DU8" s="15">
        <v>5409338</v>
      </c>
      <c r="DV8" s="15">
        <v>5530978</v>
      </c>
      <c r="DW8" s="15">
        <v>5656912</v>
      </c>
      <c r="DX8" s="15">
        <v>5786482</v>
      </c>
      <c r="DY8" s="15">
        <v>5919958</v>
      </c>
      <c r="DZ8" s="15">
        <v>6060158</v>
      </c>
      <c r="EA8" s="15">
        <v>6210756</v>
      </c>
      <c r="EB8" s="15">
        <v>6374040</v>
      </c>
      <c r="EC8" s="15">
        <v>6551232</v>
      </c>
      <c r="ED8" s="15">
        <v>6740520</v>
      </c>
      <c r="EE8" s="15">
        <v>6937332</v>
      </c>
      <c r="EF8" s="15">
        <v>7135265</v>
      </c>
      <c r="EG8" s="15">
        <v>7329590</v>
      </c>
      <c r="EH8" s="15">
        <v>7517854</v>
      </c>
      <c r="EI8" s="15">
        <v>7700733</v>
      </c>
      <c r="EJ8" s="15">
        <v>7880333</v>
      </c>
      <c r="EK8" s="15">
        <v>8060211</v>
      </c>
      <c r="EL8" s="15">
        <v>8242509</v>
      </c>
      <c r="EM8" s="15">
        <v>8427851</v>
      </c>
      <c r="EN8" s="15">
        <v>8613855</v>
      </c>
      <c r="EO8" s="15">
        <v>8795934</v>
      </c>
      <c r="EP8" s="15">
        <v>8967916</v>
      </c>
      <c r="EQ8" s="15">
        <v>9125400</v>
      </c>
      <c r="ER8" s="15">
        <v>9267335</v>
      </c>
      <c r="ES8" s="15">
        <v>9395119</v>
      </c>
      <c r="ET8" s="15">
        <v>9509862</v>
      </c>
      <c r="EU8" s="15">
        <v>9613587</v>
      </c>
      <c r="EV8" s="15">
        <v>9708347</v>
      </c>
      <c r="EW8" s="15">
        <v>9793915</v>
      </c>
      <c r="EX8" s="15">
        <v>9871261</v>
      </c>
      <c r="EY8" s="15">
        <v>9945282</v>
      </c>
      <c r="EZ8" s="15">
        <v>10022278</v>
      </c>
      <c r="FA8" s="15">
        <v>10106778</v>
      </c>
      <c r="FB8" s="15">
        <v>10201211</v>
      </c>
      <c r="FC8" s="15">
        <v>10304729</v>
      </c>
      <c r="FD8" s="15">
        <v>10414425</v>
      </c>
      <c r="FE8" s="15">
        <v>10525691</v>
      </c>
      <c r="FF8" s="15">
        <v>10635245</v>
      </c>
      <c r="FG8" s="15">
        <v>10741872</v>
      </c>
      <c r="FH8" s="15">
        <v>10846993</v>
      </c>
      <c r="FI8" s="15">
        <v>10952949</v>
      </c>
      <c r="FJ8" s="15">
        <v>11063195</v>
      </c>
      <c r="FK8" s="15">
        <v>11179951</v>
      </c>
      <c r="FL8" s="15">
        <v>11303942</v>
      </c>
      <c r="FM8" s="15">
        <v>11433438</v>
      </c>
      <c r="FN8" s="15">
        <v>11565203</v>
      </c>
      <c r="FO8" s="15">
        <v>11694721</v>
      </c>
      <c r="FP8" s="15">
        <v>11818618</v>
      </c>
    </row>
    <row r="9" spans="1:172" x14ac:dyDescent="0.25">
      <c r="A9" s="15" t="s">
        <v>93</v>
      </c>
      <c r="B9" s="87">
        <v>312650.42847390304</v>
      </c>
      <c r="C9" s="87">
        <v>315808.51361000311</v>
      </c>
      <c r="D9" s="87">
        <v>318998.49859596277</v>
      </c>
      <c r="E9" s="87">
        <v>322220.7056524877</v>
      </c>
      <c r="F9" s="87">
        <v>325475.46025503811</v>
      </c>
      <c r="G9" s="87">
        <v>328763.09116670513</v>
      </c>
      <c r="H9" s="87">
        <v>332083.93047141941</v>
      </c>
      <c r="I9" s="87">
        <v>335438.31360749435</v>
      </c>
      <c r="J9" s="87">
        <v>338826.57940150949</v>
      </c>
      <c r="K9" s="87">
        <v>342249.07010253484</v>
      </c>
      <c r="L9" s="87">
        <v>345706.13141670194</v>
      </c>
      <c r="M9" s="87">
        <v>349198.11254212301</v>
      </c>
      <c r="N9" s="87">
        <v>352725.36620416469</v>
      </c>
      <c r="O9" s="87">
        <v>356288.24869107548</v>
      </c>
      <c r="P9" s="87">
        <v>359887.11988997529</v>
      </c>
      <c r="Q9" s="87">
        <v>363522.34332320734</v>
      </c>
      <c r="R9" s="87">
        <v>367194.28618505801</v>
      </c>
      <c r="S9" s="87">
        <v>370903.3193788465</v>
      </c>
      <c r="T9" s="87">
        <v>374649.81755439041</v>
      </c>
      <c r="U9" s="87">
        <v>378434.15914584888</v>
      </c>
      <c r="V9" s="87">
        <v>382256.72640994849</v>
      </c>
      <c r="W9" s="31">
        <v>386117.90546459443</v>
      </c>
      <c r="X9" s="31">
        <v>390018.08632787329</v>
      </c>
      <c r="Y9" s="31">
        <v>393957.66295744787</v>
      </c>
      <c r="Z9" s="31">
        <v>397937.03329035151</v>
      </c>
      <c r="AA9" s="31">
        <v>401956.59928318352</v>
      </c>
      <c r="AB9" s="31">
        <v>406016.76695271069</v>
      </c>
      <c r="AC9" s="31">
        <v>410117.94641687965</v>
      </c>
      <c r="AD9" s="31">
        <v>414260.55193624215</v>
      </c>
      <c r="AE9" s="31">
        <v>418445.00195580034</v>
      </c>
      <c r="AF9" s="31">
        <v>422671.71914727316</v>
      </c>
      <c r="AG9" s="87">
        <v>428439.13117007434</v>
      </c>
      <c r="AH9" s="87">
        <v>434285.24029971811</v>
      </c>
      <c r="AI9" s="87">
        <v>440211.12036873045</v>
      </c>
      <c r="AJ9" s="87">
        <v>446217.85986222629</v>
      </c>
      <c r="AK9" s="87">
        <v>452306.56211784529</v>
      </c>
      <c r="AL9" s="87">
        <v>458478.34552841628</v>
      </c>
      <c r="AM9" s="87">
        <v>464734.3437473877</v>
      </c>
      <c r="AN9" s="87">
        <v>471075.70589706046</v>
      </c>
      <c r="AO9" s="87">
        <v>477503.59677966277</v>
      </c>
      <c r="AP9" s="87">
        <v>484019.1970913047</v>
      </c>
      <c r="AQ9" s="87">
        <v>491108.00889645162</v>
      </c>
      <c r="AR9" s="87">
        <v>498300.64148620982</v>
      </c>
      <c r="AS9" s="87">
        <v>505598.61539118609</v>
      </c>
      <c r="AT9" s="87">
        <v>513003.47341125971</v>
      </c>
      <c r="AU9" s="87">
        <v>520516.78094173217</v>
      </c>
      <c r="AV9" s="87">
        <v>528140.12630425289</v>
      </c>
      <c r="AW9" s="87">
        <v>535875.12108259287</v>
      </c>
      <c r="AX9" s="87">
        <v>543723.40046333498</v>
      </c>
      <c r="AY9" s="87">
        <v>551686.62358155404</v>
      </c>
      <c r="AZ9" s="87">
        <v>559766.47387156019</v>
      </c>
      <c r="BA9" s="31">
        <v>567624.23620916193</v>
      </c>
      <c r="BB9" s="31">
        <v>575592.30245354632</v>
      </c>
      <c r="BC9" s="31">
        <v>583672.22100377805</v>
      </c>
      <c r="BD9" s="31">
        <v>591865.56199468556</v>
      </c>
      <c r="BE9" s="31">
        <v>600173.91760197794</v>
      </c>
      <c r="BF9" s="31">
        <v>608598.90235164622</v>
      </c>
      <c r="BG9" s="31">
        <v>617142.15343370638</v>
      </c>
      <c r="BH9" s="31">
        <v>625805.33102034812</v>
      </c>
      <c r="BI9" s="31">
        <v>634590.11858854769</v>
      </c>
      <c r="BJ9" s="31">
        <v>643498.22324721143</v>
      </c>
      <c r="BK9" s="87">
        <v>651016.59212856239</v>
      </c>
      <c r="BL9" s="87">
        <v>658622.80254325864</v>
      </c>
      <c r="BM9" s="87">
        <v>666317.88079569081</v>
      </c>
      <c r="BN9" s="87">
        <v>674102.86518116668</v>
      </c>
      <c r="BO9" s="87">
        <v>681978.80612600979</v>
      </c>
      <c r="BP9" s="87">
        <v>689946.7663292936</v>
      </c>
      <c r="BQ9" s="87">
        <v>698007.8209062306</v>
      </c>
      <c r="BR9" s="87">
        <v>706163.05753323797</v>
      </c>
      <c r="BS9" s="87">
        <v>714413.57659469766</v>
      </c>
      <c r="BT9" s="87">
        <v>722760.49133142969</v>
      </c>
      <c r="BU9" s="87">
        <v>730817.26075855142</v>
      </c>
      <c r="BV9" s="87">
        <v>738963.84075830493</v>
      </c>
      <c r="BW9" s="87">
        <v>747201.23246880469</v>
      </c>
      <c r="BX9" s="87">
        <v>755530.44818807137</v>
      </c>
      <c r="BY9" s="87">
        <v>763952.51149843307</v>
      </c>
      <c r="BZ9" s="87">
        <v>772468.4573923148</v>
      </c>
      <c r="CA9" s="87">
        <v>781079.33239942777</v>
      </c>
      <c r="CB9" s="87">
        <v>789786.19471537974</v>
      </c>
      <c r="CC9" s="87">
        <v>798590.11433171656</v>
      </c>
      <c r="CD9" s="87">
        <v>807492.17316741368</v>
      </c>
      <c r="CE9" s="87">
        <v>818518.63265485631</v>
      </c>
      <c r="CF9" s="87">
        <v>829695.66054762504</v>
      </c>
      <c r="CG9" s="87">
        <v>841025.31288598606</v>
      </c>
      <c r="CH9" s="87">
        <v>852509.67378582538</v>
      </c>
      <c r="CI9" s="87">
        <v>864150.85582202883</v>
      </c>
      <c r="CJ9" s="87">
        <v>875951.00041709444</v>
      </c>
      <c r="CK9" s="87">
        <v>887912.27823505353</v>
      </c>
      <c r="CL9" s="87">
        <v>900036.88958076714</v>
      </c>
      <c r="CM9" s="87">
        <v>912327.06480467936</v>
      </c>
      <c r="CN9" s="87">
        <v>924785.0647130945</v>
      </c>
      <c r="CO9" s="87">
        <v>943047.14869650279</v>
      </c>
      <c r="CP9" s="87">
        <v>961669.8610292892</v>
      </c>
      <c r="CQ9" s="87">
        <v>980660.32317724556</v>
      </c>
      <c r="CR9" s="87">
        <v>1000025.7972364695</v>
      </c>
      <c r="CS9" s="87">
        <v>1019773.6887104447</v>
      </c>
      <c r="CT9" s="87">
        <v>1039911.5493419609</v>
      </c>
      <c r="CU9" s="87">
        <v>1060447.0800009589</v>
      </c>
      <c r="CV9" s="87">
        <v>1081388.1336293991</v>
      </c>
      <c r="CW9" s="87">
        <v>1102742.7182442879</v>
      </c>
      <c r="CX9" s="87">
        <v>1124519.0000000026</v>
      </c>
      <c r="CY9" s="87">
        <v>1142975</v>
      </c>
      <c r="CZ9" s="87">
        <v>1163890</v>
      </c>
      <c r="DA9" s="87">
        <v>1187740</v>
      </c>
      <c r="DB9" s="87">
        <v>1214823</v>
      </c>
      <c r="DC9" s="87">
        <v>1245355</v>
      </c>
      <c r="DD9" s="87">
        <v>1279403</v>
      </c>
      <c r="DE9" s="87">
        <v>1316913</v>
      </c>
      <c r="DF9" s="87">
        <v>1357732</v>
      </c>
      <c r="DG9" s="87">
        <v>1401631</v>
      </c>
      <c r="DH9" s="87">
        <v>1448416</v>
      </c>
      <c r="DI9" s="15">
        <v>1498076</v>
      </c>
      <c r="DJ9" s="15">
        <v>1550815</v>
      </c>
      <c r="DK9" s="15">
        <v>1607168</v>
      </c>
      <c r="DL9" s="15">
        <v>1667822</v>
      </c>
      <c r="DM9" s="15">
        <v>1733307</v>
      </c>
      <c r="DN9" s="15">
        <v>1803689</v>
      </c>
      <c r="DO9" s="15">
        <v>1878869</v>
      </c>
      <c r="DP9" s="15">
        <v>1958909</v>
      </c>
      <c r="DQ9" s="15">
        <v>2043820</v>
      </c>
      <c r="DR9" s="15">
        <v>2133527</v>
      </c>
      <c r="DS9" s="15">
        <v>2228142</v>
      </c>
      <c r="DT9" s="15">
        <v>2327487</v>
      </c>
      <c r="DU9" s="15">
        <v>2430754</v>
      </c>
      <c r="DV9" s="15">
        <v>2536895</v>
      </c>
      <c r="DW9" s="15">
        <v>2645136</v>
      </c>
      <c r="DX9" s="15">
        <v>2754698</v>
      </c>
      <c r="DY9" s="15">
        <v>2865639</v>
      </c>
      <c r="DZ9" s="15">
        <v>2979102</v>
      </c>
      <c r="EA9" s="15">
        <v>3096724</v>
      </c>
      <c r="EB9" s="15">
        <v>3219462</v>
      </c>
      <c r="EC9" s="15">
        <v>3347779</v>
      </c>
      <c r="ED9" s="15">
        <v>3480443</v>
      </c>
      <c r="EE9" s="15">
        <v>3614682</v>
      </c>
      <c r="EF9" s="15">
        <v>3746712</v>
      </c>
      <c r="EG9" s="15">
        <v>3873781</v>
      </c>
      <c r="EH9" s="15">
        <v>3994601</v>
      </c>
      <c r="EI9" s="15">
        <v>4109716.9999999995</v>
      </c>
      <c r="EJ9" s="15">
        <v>4220451</v>
      </c>
      <c r="EK9" s="15">
        <v>4328935</v>
      </c>
      <c r="EL9" s="15">
        <v>4436663</v>
      </c>
      <c r="EM9" s="15">
        <v>4544245</v>
      </c>
      <c r="EN9" s="15">
        <v>4650896</v>
      </c>
      <c r="EO9" s="15">
        <v>4755134</v>
      </c>
      <c r="EP9" s="15">
        <v>4854871</v>
      </c>
      <c r="EQ9" s="15">
        <v>4948796</v>
      </c>
      <c r="ER9" s="15">
        <v>5036173</v>
      </c>
      <c r="ES9" s="15">
        <v>5118008</v>
      </c>
      <c r="ET9" s="15">
        <v>5196774</v>
      </c>
      <c r="EU9" s="15">
        <v>5275921</v>
      </c>
      <c r="EV9" s="15">
        <v>5357893</v>
      </c>
      <c r="EW9" s="15">
        <v>5443249</v>
      </c>
      <c r="EX9" s="15">
        <v>5531097</v>
      </c>
      <c r="EY9" s="15">
        <v>5620545</v>
      </c>
      <c r="EZ9" s="15">
        <v>5710163</v>
      </c>
      <c r="FA9" s="15">
        <v>5798615</v>
      </c>
      <c r="FB9" s="15">
        <v>5886874</v>
      </c>
      <c r="FC9" s="15">
        <v>5974786</v>
      </c>
      <c r="FD9" s="15">
        <v>6058740</v>
      </c>
      <c r="FE9" s="15">
        <v>6133987</v>
      </c>
      <c r="FF9" s="15">
        <v>6197667</v>
      </c>
      <c r="FG9" s="15">
        <v>6247438</v>
      </c>
      <c r="FH9" s="15">
        <v>6285751</v>
      </c>
      <c r="FI9" s="15">
        <v>6320350</v>
      </c>
      <c r="FJ9" s="15">
        <v>6362039</v>
      </c>
      <c r="FK9" s="15">
        <v>6418315</v>
      </c>
      <c r="FL9" s="15">
        <v>6492160</v>
      </c>
      <c r="FM9" s="15">
        <v>6580723</v>
      </c>
      <c r="FN9" s="15">
        <v>6678565</v>
      </c>
      <c r="FO9" s="15">
        <v>6777453</v>
      </c>
      <c r="FP9" s="15">
        <v>6871287</v>
      </c>
    </row>
    <row r="10" spans="1:172" x14ac:dyDescent="0.25">
      <c r="A10" s="15" t="s">
        <v>94</v>
      </c>
      <c r="B10" s="87">
        <v>5683845.8339095702</v>
      </c>
      <c r="C10" s="87">
        <v>5741258.4180904757</v>
      </c>
      <c r="D10" s="87">
        <v>5799250.9273641175</v>
      </c>
      <c r="E10" s="87">
        <v>5857829.2195597151</v>
      </c>
      <c r="F10" s="87">
        <v>5916999.2116764802</v>
      </c>
      <c r="G10" s="87">
        <v>5976766.8804812934</v>
      </c>
      <c r="H10" s="87">
        <v>6037138.2631124193</v>
      </c>
      <c r="I10" s="87">
        <v>6098119.4576893123</v>
      </c>
      <c r="J10" s="87">
        <v>6159716.6239285981</v>
      </c>
      <c r="K10" s="87">
        <v>6221935.9837662606</v>
      </c>
      <c r="L10" s="87">
        <v>6284783.8219861239</v>
      </c>
      <c r="M10" s="87">
        <v>6348266.4868546678</v>
      </c>
      <c r="N10" s="87">
        <v>6412390.3907622909</v>
      </c>
      <c r="O10" s="87">
        <v>6477162.0108710015</v>
      </c>
      <c r="P10" s="87">
        <v>6542587.8897686889</v>
      </c>
      <c r="Q10" s="87">
        <v>6608674.6361299893</v>
      </c>
      <c r="R10" s="87">
        <v>6675428.9253838286</v>
      </c>
      <c r="S10" s="87">
        <v>6742857.5003877059</v>
      </c>
      <c r="T10" s="87">
        <v>6810967.1721087946</v>
      </c>
      <c r="U10" s="87">
        <v>6879764.8203119133</v>
      </c>
      <c r="V10" s="87">
        <v>6949257.39425446</v>
      </c>
      <c r="W10" s="31">
        <v>7019451.9133883435</v>
      </c>
      <c r="X10" s="31">
        <v>7090355.4680690365</v>
      </c>
      <c r="Y10" s="31">
        <v>7161975.2202717559</v>
      </c>
      <c r="Z10" s="31">
        <v>7234318.4043149073</v>
      </c>
      <c r="AA10" s="31">
        <v>7307392.3275908176</v>
      </c>
      <c r="AB10" s="31">
        <v>7381204.3713038582</v>
      </c>
      <c r="AC10" s="31">
        <v>7455761.9912160216</v>
      </c>
      <c r="AD10" s="31">
        <v>7531072.7184000229</v>
      </c>
      <c r="AE10" s="31">
        <v>7607144.1600000262</v>
      </c>
      <c r="AF10" s="31">
        <v>7683984.0000000289</v>
      </c>
      <c r="AG10" s="87">
        <v>7788832.9872803213</v>
      </c>
      <c r="AH10" s="87">
        <v>7895112.65298652</v>
      </c>
      <c r="AI10" s="87">
        <v>8002842.5189166898</v>
      </c>
      <c r="AJ10" s="87">
        <v>8112042.3732464472</v>
      </c>
      <c r="AK10" s="87">
        <v>8222732.274163709</v>
      </c>
      <c r="AL10" s="87">
        <v>8334932.5535530401</v>
      </c>
      <c r="AM10" s="87">
        <v>8448663.8207302876</v>
      </c>
      <c r="AN10" s="87">
        <v>8563946.966228161</v>
      </c>
      <c r="AO10" s="87">
        <v>8680803.1656334791</v>
      </c>
      <c r="AP10" s="87">
        <v>8799253.8834767677</v>
      </c>
      <c r="AQ10" s="87">
        <v>8928125.3315113075</v>
      </c>
      <c r="AR10" s="87">
        <v>9058884.1952675208</v>
      </c>
      <c r="AS10" s="87">
        <v>9191558.1173160374</v>
      </c>
      <c r="AT10" s="87">
        <v>9326175.1450729724</v>
      </c>
      <c r="AU10" s="87">
        <v>9462763.736729173</v>
      </c>
      <c r="AV10" s="87">
        <v>9601352.7672663108</v>
      </c>
      <c r="AW10" s="87">
        <v>9741971.534561079</v>
      </c>
      <c r="AX10" s="87">
        <v>9884649.7655788045</v>
      </c>
      <c r="AY10" s="87">
        <v>10029417.622657757</v>
      </c>
      <c r="AZ10" s="87">
        <v>10176305.709885502</v>
      </c>
      <c r="BA10" s="31">
        <v>10319156.336844258</v>
      </c>
      <c r="BB10" s="31">
        <v>10464012.239804385</v>
      </c>
      <c r="BC10" s="31">
        <v>10610901.567972686</v>
      </c>
      <c r="BD10" s="31">
        <v>10759852.865702495</v>
      </c>
      <c r="BE10" s="31">
        <v>10910895.078040574</v>
      </c>
      <c r="BF10" s="31">
        <v>11064057.556351868</v>
      </c>
      <c r="BG10" s="31">
        <v>11219370.064023241</v>
      </c>
      <c r="BH10" s="31">
        <v>11376862.782247232</v>
      </c>
      <c r="BI10" s="31">
        <v>11536566.315887066</v>
      </c>
      <c r="BJ10" s="31">
        <v>11698511.699423939</v>
      </c>
      <c r="BK10" s="87">
        <v>11835192.304189611</v>
      </c>
      <c r="BL10" s="87">
        <v>11973469.828990828</v>
      </c>
      <c r="BM10" s="87">
        <v>12113362.931585265</v>
      </c>
      <c r="BN10" s="87">
        <v>12254890.487720154</v>
      </c>
      <c r="BO10" s="87">
        <v>12398071.593679205</v>
      </c>
      <c r="BP10" s="87">
        <v>12542925.568859259</v>
      </c>
      <c r="BQ10" s="87">
        <v>12689471.95837705</v>
      </c>
      <c r="BR10" s="87">
        <v>12837730.535706431</v>
      </c>
      <c r="BS10" s="87">
        <v>12987721.305346407</v>
      </c>
      <c r="BT10" s="87">
        <v>13139464.505520312</v>
      </c>
      <c r="BU10" s="87">
        <v>13285932.992919</v>
      </c>
      <c r="BV10" s="87">
        <v>13434034.1966123</v>
      </c>
      <c r="BW10" s="87">
        <v>13583786.316846203</v>
      </c>
      <c r="BX10" s="87">
        <v>13735207.756748822</v>
      </c>
      <c r="BY10" s="87">
        <v>13888317.124591952</v>
      </c>
      <c r="BZ10" s="87">
        <v>14043133.236077882</v>
      </c>
      <c r="CA10" s="87">
        <v>14199675.116651639</v>
      </c>
      <c r="CB10" s="87">
        <v>14357962.003839068</v>
      </c>
      <c r="CC10" s="87">
        <v>14518013.349610908</v>
      </c>
      <c r="CD10" s="87">
        <v>14679848.822773293</v>
      </c>
      <c r="CE10" s="87">
        <v>14880304.955606325</v>
      </c>
      <c r="CF10" s="87">
        <v>15083498.355128905</v>
      </c>
      <c r="CG10" s="87">
        <v>15289466.399239266</v>
      </c>
      <c r="CH10" s="87">
        <v>15498246.976237942</v>
      </c>
      <c r="CI10" s="87">
        <v>15709878.49179743</v>
      </c>
      <c r="CJ10" s="87">
        <v>15924399.876027016</v>
      </c>
      <c r="CK10" s="87">
        <v>16141850.590634035</v>
      </c>
      <c r="CL10" s="87">
        <v>16362270.636182951</v>
      </c>
      <c r="CM10" s="87">
        <v>16585700.559453571</v>
      </c>
      <c r="CN10" s="87">
        <v>16812181.460899729</v>
      </c>
      <c r="CO10" s="87">
        <v>17144910.206555061</v>
      </c>
      <c r="CP10" s="87">
        <v>17484223.964300752</v>
      </c>
      <c r="CQ10" s="87">
        <v>17830253.057665493</v>
      </c>
      <c r="CR10" s="87">
        <v>18183130.389402114</v>
      </c>
      <c r="CS10" s="87">
        <v>18542991.492532827</v>
      </c>
      <c r="CT10" s="87">
        <v>18909974.582404718</v>
      </c>
      <c r="CU10" s="87">
        <v>19284220.609775458</v>
      </c>
      <c r="CV10" s="87">
        <v>19665873.314949621</v>
      </c>
      <c r="CW10" s="87">
        <v>20055079.282986421</v>
      </c>
      <c r="CX10" s="87">
        <v>20451988.000000063</v>
      </c>
      <c r="CY10" s="87">
        <v>20948600</v>
      </c>
      <c r="CZ10" s="87">
        <v>21473792</v>
      </c>
      <c r="DA10" s="87">
        <v>22028132</v>
      </c>
      <c r="DB10" s="87">
        <v>22611502</v>
      </c>
      <c r="DC10" s="87">
        <v>23223125</v>
      </c>
      <c r="DD10" s="87">
        <v>23861509</v>
      </c>
      <c r="DE10" s="87">
        <v>24524531</v>
      </c>
      <c r="DF10" s="87">
        <v>25209459</v>
      </c>
      <c r="DG10" s="87">
        <v>25913227</v>
      </c>
      <c r="DH10" s="87">
        <v>26632891</v>
      </c>
      <c r="DI10" s="15">
        <v>27366239</v>
      </c>
      <c r="DJ10" s="15">
        <v>28112258</v>
      </c>
      <c r="DK10" s="15">
        <v>28871383</v>
      </c>
      <c r="DL10" s="15">
        <v>29644875</v>
      </c>
      <c r="DM10" s="15">
        <v>30433024</v>
      </c>
      <c r="DN10" s="15">
        <v>31237597</v>
      </c>
      <c r="DO10" s="15">
        <v>32056506</v>
      </c>
      <c r="DP10" s="15">
        <v>32881852</v>
      </c>
      <c r="DQ10" s="15">
        <v>33703127</v>
      </c>
      <c r="DR10" s="15">
        <v>34513851</v>
      </c>
      <c r="DS10" s="15">
        <v>35311905</v>
      </c>
      <c r="DT10" s="15">
        <v>36102670</v>
      </c>
      <c r="DU10" s="15">
        <v>36896551</v>
      </c>
      <c r="DV10" s="15">
        <v>37708144</v>
      </c>
      <c r="DW10" s="15">
        <v>38549133</v>
      </c>
      <c r="DX10" s="15">
        <v>39422731</v>
      </c>
      <c r="DY10" s="15">
        <v>40329589</v>
      </c>
      <c r="DZ10" s="15">
        <v>41275728</v>
      </c>
      <c r="EA10" s="15">
        <v>42267429</v>
      </c>
      <c r="EB10" s="15">
        <v>43309063</v>
      </c>
      <c r="EC10" s="15">
        <v>44400113</v>
      </c>
      <c r="ED10" s="15">
        <v>45539295</v>
      </c>
      <c r="EE10" s="15">
        <v>46728284</v>
      </c>
      <c r="EF10" s="15">
        <v>47968643</v>
      </c>
      <c r="EG10" s="15">
        <v>49258726</v>
      </c>
      <c r="EH10" s="15">
        <v>50602360</v>
      </c>
      <c r="EI10" s="15">
        <v>51991696</v>
      </c>
      <c r="EJ10" s="15">
        <v>53399243</v>
      </c>
      <c r="EK10" s="15">
        <v>54788680</v>
      </c>
      <c r="EL10" s="15">
        <v>56134478</v>
      </c>
      <c r="EM10" s="15">
        <v>57424552</v>
      </c>
      <c r="EN10" s="15">
        <v>58666812</v>
      </c>
      <c r="EO10" s="15">
        <v>59880656</v>
      </c>
      <c r="EP10" s="15">
        <v>61095804</v>
      </c>
      <c r="EQ10" s="15">
        <v>62334025</v>
      </c>
      <c r="ER10" s="15">
        <v>63601632</v>
      </c>
      <c r="ES10" s="15">
        <v>64892269</v>
      </c>
      <c r="ET10" s="15">
        <v>66200259.000000007</v>
      </c>
      <c r="EU10" s="15">
        <v>67515591</v>
      </c>
      <c r="EV10" s="15">
        <v>68831561</v>
      </c>
      <c r="EW10" s="15">
        <v>70152662</v>
      </c>
      <c r="EX10" s="15">
        <v>71485044</v>
      </c>
      <c r="EY10" s="15">
        <v>72826102</v>
      </c>
      <c r="EZ10" s="15">
        <v>74172073</v>
      </c>
      <c r="FA10" s="15">
        <v>75523576</v>
      </c>
      <c r="FB10" s="15">
        <v>76873670</v>
      </c>
      <c r="FC10" s="15">
        <v>78232124</v>
      </c>
      <c r="FD10" s="15">
        <v>79636081</v>
      </c>
      <c r="FE10" s="15">
        <v>81134789</v>
      </c>
      <c r="FF10" s="15">
        <v>82761244</v>
      </c>
      <c r="FG10" s="15">
        <v>84529251</v>
      </c>
      <c r="FH10" s="15">
        <v>86422240</v>
      </c>
      <c r="FI10" s="15">
        <v>88404652</v>
      </c>
      <c r="FJ10" s="15">
        <v>90424668</v>
      </c>
      <c r="FK10" s="15">
        <v>92442549</v>
      </c>
      <c r="FL10" s="15">
        <v>94447071</v>
      </c>
      <c r="FM10" s="15">
        <v>96442590</v>
      </c>
      <c r="FN10" s="15">
        <v>98423602</v>
      </c>
      <c r="FO10" s="15">
        <v>100388076</v>
      </c>
      <c r="FP10" s="15">
        <v>102334403</v>
      </c>
    </row>
    <row r="11" spans="1:172" x14ac:dyDescent="0.25">
      <c r="A11" s="2" t="s">
        <v>191</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row>
    <row r="12" spans="1:172" x14ac:dyDescent="0.25">
      <c r="A12" s="15" t="s">
        <v>82</v>
      </c>
      <c r="B12" s="87">
        <v>113513.44196365065</v>
      </c>
      <c r="C12" s="87">
        <v>114660.04238752593</v>
      </c>
      <c r="D12" s="87">
        <v>115818.22463386458</v>
      </c>
      <c r="E12" s="87">
        <v>116988.10569077233</v>
      </c>
      <c r="F12" s="87">
        <v>118169.80372805285</v>
      </c>
      <c r="G12" s="87">
        <v>119363.43810914429</v>
      </c>
      <c r="H12" s="87">
        <v>120569.12940317609</v>
      </c>
      <c r="I12" s="87">
        <v>121786.99939714756</v>
      </c>
      <c r="J12" s="87">
        <v>123017.17110822987</v>
      </c>
      <c r="K12" s="87">
        <v>124259.76879619178</v>
      </c>
      <c r="L12" s="87">
        <v>125514.91797595132</v>
      </c>
      <c r="M12" s="31">
        <v>126782.74543025381</v>
      </c>
      <c r="N12" s="31">
        <v>128063.37922247862</v>
      </c>
      <c r="O12" s="31">
        <v>129356.94870957437</v>
      </c>
      <c r="P12" s="31">
        <v>130663.58455512564</v>
      </c>
      <c r="Q12" s="31">
        <v>131983.41874255115</v>
      </c>
      <c r="R12" s="31">
        <v>133316.58458843554</v>
      </c>
      <c r="S12" s="31">
        <v>134663.2167559955</v>
      </c>
      <c r="T12" s="31">
        <v>136023.45126868231</v>
      </c>
      <c r="U12" s="31">
        <v>137397.42552392153</v>
      </c>
      <c r="V12" s="31">
        <v>138785.27830699147</v>
      </c>
      <c r="W12" s="87">
        <v>140187.14980504179</v>
      </c>
      <c r="X12" s="87">
        <v>141603.18162125431</v>
      </c>
      <c r="Y12" s="87">
        <v>143033.51678914577</v>
      </c>
      <c r="Z12" s="87">
        <v>144478.29978701592</v>
      </c>
      <c r="AA12" s="87">
        <v>145937.67655254129</v>
      </c>
      <c r="AB12" s="87">
        <v>147411.79449751644</v>
      </c>
      <c r="AC12" s="87">
        <v>148900.80252274388</v>
      </c>
      <c r="AD12" s="87">
        <v>150404.85103307461</v>
      </c>
      <c r="AE12" s="87">
        <v>151924.09195260057</v>
      </c>
      <c r="AF12" s="87">
        <v>153458.67874000056</v>
      </c>
      <c r="AG12" s="87">
        <v>155008.76640404097</v>
      </c>
      <c r="AH12" s="87">
        <v>156574.51151923335</v>
      </c>
      <c r="AI12" s="87">
        <v>158156.07224164985</v>
      </c>
      <c r="AJ12" s="87">
        <v>159753.60832489884</v>
      </c>
      <c r="AK12" s="87">
        <v>161367.28113626147</v>
      </c>
      <c r="AL12" s="87">
        <v>162997.25367299141</v>
      </c>
      <c r="AM12" s="87">
        <v>164643.69057877921</v>
      </c>
      <c r="AN12" s="87">
        <v>166306.75816038303</v>
      </c>
      <c r="AO12" s="87">
        <v>167986.62440442733</v>
      </c>
      <c r="AP12" s="87">
        <v>169683.45899437106</v>
      </c>
      <c r="AQ12" s="87">
        <v>171397.43332764748</v>
      </c>
      <c r="AR12" s="87">
        <v>173128.72053297728</v>
      </c>
      <c r="AS12" s="87">
        <v>174877.49548785586</v>
      </c>
      <c r="AT12" s="87">
        <v>176643.93483621805</v>
      </c>
      <c r="AU12" s="87">
        <v>178428.21700628084</v>
      </c>
      <c r="AV12" s="87">
        <v>180230.52222856658</v>
      </c>
      <c r="AW12" s="87">
        <v>182051.03255410763</v>
      </c>
      <c r="AX12" s="87">
        <v>183889.93187283599</v>
      </c>
      <c r="AY12" s="87">
        <v>185747.40593215759</v>
      </c>
      <c r="AZ12" s="87">
        <v>187623.64235571478</v>
      </c>
      <c r="BA12" s="87">
        <v>190709.33675828658</v>
      </c>
      <c r="BB12" s="87">
        <v>193845.77908274374</v>
      </c>
      <c r="BC12" s="87">
        <v>197033.80393914119</v>
      </c>
      <c r="BD12" s="87">
        <v>200274.25966369113</v>
      </c>
      <c r="BE12" s="87">
        <v>203568.00854450581</v>
      </c>
      <c r="BF12" s="87">
        <v>206915.92705105324</v>
      </c>
      <c r="BG12" s="87">
        <v>210318.90606738607</v>
      </c>
      <c r="BH12" s="87">
        <v>213777.85112920729</v>
      </c>
      <c r="BI12" s="87">
        <v>217293.6826648335</v>
      </c>
      <c r="BJ12" s="87">
        <v>220867.33624012204</v>
      </c>
      <c r="BK12" s="87">
        <v>224291.58456520876</v>
      </c>
      <c r="BL12" s="87">
        <v>227768.92121377232</v>
      </c>
      <c r="BM12" s="87">
        <v>231300.16924822616</v>
      </c>
      <c r="BN12" s="87">
        <v>234886.16449144925</v>
      </c>
      <c r="BO12" s="87">
        <v>238527.75572461999</v>
      </c>
      <c r="BP12" s="87">
        <v>242225.80488811724</v>
      </c>
      <c r="BQ12" s="87">
        <v>245981.18728553553</v>
      </c>
      <c r="BR12" s="87">
        <v>249794.79179086414</v>
      </c>
      <c r="BS12" s="87">
        <v>253667.521058877</v>
      </c>
      <c r="BT12" s="87">
        <v>257600.2917387856</v>
      </c>
      <c r="BU12" s="87">
        <v>263014.19462400745</v>
      </c>
      <c r="BV12" s="87">
        <v>268541.8797734215</v>
      </c>
      <c r="BW12" s="87">
        <v>274185.7385124577</v>
      </c>
      <c r="BX12" s="87">
        <v>279948.21242426726</v>
      </c>
      <c r="BY12" s="87">
        <v>285831.79440597288</v>
      </c>
      <c r="BZ12" s="87">
        <v>291839.02974711842</v>
      </c>
      <c r="CA12" s="87">
        <v>297972.51723078341</v>
      </c>
      <c r="CB12" s="87">
        <v>304234.91025783931</v>
      </c>
      <c r="CC12" s="87">
        <v>310628.91799483501</v>
      </c>
      <c r="CD12" s="87">
        <v>317157.30654600507</v>
      </c>
      <c r="CE12" s="87">
        <v>323558.99057521299</v>
      </c>
      <c r="CF12" s="87">
        <v>330089.88984734286</v>
      </c>
      <c r="CG12" s="87">
        <v>336752.61251658149</v>
      </c>
      <c r="CH12" s="87">
        <v>343549.81938158791</v>
      </c>
      <c r="CI12" s="87">
        <v>350484.22494809917</v>
      </c>
      <c r="CJ12" s="87">
        <v>357558.59851298539</v>
      </c>
      <c r="CK12" s="87">
        <v>364775.7652701842</v>
      </c>
      <c r="CL12" s="87">
        <v>372138.60743895982</v>
      </c>
      <c r="CM12" s="87">
        <v>379650.06541493459</v>
      </c>
      <c r="CN12" s="87">
        <v>387313.13894435356</v>
      </c>
      <c r="CO12" s="87">
        <v>398459.5549044509</v>
      </c>
      <c r="CP12" s="87">
        <v>409926.75158759416</v>
      </c>
      <c r="CQ12" s="87">
        <v>421723.96068517544</v>
      </c>
      <c r="CR12" s="87">
        <v>433860.67956579244</v>
      </c>
      <c r="CS12" s="87">
        <v>446346.67892112513</v>
      </c>
      <c r="CT12" s="87">
        <v>459192.01063185226</v>
      </c>
      <c r="CU12" s="87">
        <v>472407.01585993916</v>
      </c>
      <c r="CV12" s="87">
        <v>486002.33337381261</v>
      </c>
      <c r="CW12" s="87">
        <v>499988.90811312455</v>
      </c>
      <c r="CX12" s="87">
        <v>514377.99999999901</v>
      </c>
      <c r="CY12" s="87">
        <v>523962.99999999994</v>
      </c>
      <c r="CZ12" s="87">
        <v>534163</v>
      </c>
      <c r="DA12" s="87">
        <v>544900</v>
      </c>
      <c r="DB12" s="87">
        <v>556141</v>
      </c>
      <c r="DC12" s="87">
        <v>567846</v>
      </c>
      <c r="DD12" s="87">
        <v>580024</v>
      </c>
      <c r="DE12" s="87">
        <v>592702</v>
      </c>
      <c r="DF12" s="87">
        <v>605902</v>
      </c>
      <c r="DG12" s="87">
        <v>619695</v>
      </c>
      <c r="DH12" s="87">
        <v>634138</v>
      </c>
      <c r="DI12" s="15">
        <v>649274</v>
      </c>
      <c r="DJ12" s="15">
        <v>665119</v>
      </c>
      <c r="DK12" s="15">
        <v>681633</v>
      </c>
      <c r="DL12" s="15">
        <v>698797</v>
      </c>
      <c r="DM12" s="15">
        <v>716588</v>
      </c>
      <c r="DN12" s="15">
        <v>734866</v>
      </c>
      <c r="DO12" s="15">
        <v>753683</v>
      </c>
      <c r="DP12" s="15">
        <v>773428</v>
      </c>
      <c r="DQ12" s="15">
        <v>794588</v>
      </c>
      <c r="DR12" s="15">
        <v>817474</v>
      </c>
      <c r="DS12" s="15">
        <v>842353</v>
      </c>
      <c r="DT12" s="15">
        <v>868954</v>
      </c>
      <c r="DU12" s="15">
        <v>896264</v>
      </c>
      <c r="DV12" s="15">
        <v>922900</v>
      </c>
      <c r="DW12" s="15">
        <v>947925</v>
      </c>
      <c r="DX12" s="15">
        <v>971117</v>
      </c>
      <c r="DY12" s="15">
        <v>992955</v>
      </c>
      <c r="DZ12" s="15">
        <v>1014055</v>
      </c>
      <c r="EA12" s="15">
        <v>1035378.9999999999</v>
      </c>
      <c r="EB12" s="15">
        <v>1057723</v>
      </c>
      <c r="EC12" s="15">
        <v>1080938</v>
      </c>
      <c r="ED12" s="15">
        <v>1105103</v>
      </c>
      <c r="EE12" s="15">
        <v>1131624</v>
      </c>
      <c r="EF12" s="15">
        <v>1162282</v>
      </c>
      <c r="EG12" s="15">
        <v>1198149</v>
      </c>
      <c r="EH12" s="15">
        <v>1239923</v>
      </c>
      <c r="EI12" s="15">
        <v>1286796</v>
      </c>
      <c r="EJ12" s="15">
        <v>1336545</v>
      </c>
      <c r="EK12" s="15">
        <v>1386011</v>
      </c>
      <c r="EL12" s="15">
        <v>1432899</v>
      </c>
      <c r="EM12" s="15">
        <v>1476399</v>
      </c>
      <c r="EN12" s="15">
        <v>1516951</v>
      </c>
      <c r="EO12" s="15">
        <v>1555098</v>
      </c>
      <c r="EP12" s="15">
        <v>1591826</v>
      </c>
      <c r="EQ12" s="15">
        <v>1627866</v>
      </c>
      <c r="ER12" s="15">
        <v>1663378</v>
      </c>
      <c r="ES12" s="15">
        <v>1698029</v>
      </c>
      <c r="ET12" s="15">
        <v>1731635</v>
      </c>
      <c r="EU12" s="15">
        <v>1763861</v>
      </c>
      <c r="EV12" s="15">
        <v>1794583</v>
      </c>
      <c r="EW12" s="15">
        <v>1823667</v>
      </c>
      <c r="EX12" s="15">
        <v>1851519</v>
      </c>
      <c r="EY12" s="15">
        <v>1879113</v>
      </c>
      <c r="EZ12" s="15">
        <v>1907737</v>
      </c>
      <c r="FA12" s="15">
        <v>1938316</v>
      </c>
      <c r="FB12" s="15">
        <v>1971318</v>
      </c>
      <c r="FC12" s="15">
        <v>2006516</v>
      </c>
      <c r="FD12" s="15">
        <v>2043382</v>
      </c>
      <c r="FE12" s="15">
        <v>2081039.0000000002</v>
      </c>
      <c r="FF12" s="15">
        <v>2118877</v>
      </c>
      <c r="FG12" s="15">
        <v>2156698</v>
      </c>
      <c r="FH12" s="15">
        <v>2194777</v>
      </c>
      <c r="FI12" s="15">
        <v>2233506</v>
      </c>
      <c r="FJ12" s="15">
        <v>2273426</v>
      </c>
      <c r="FK12" s="15">
        <v>2314901</v>
      </c>
      <c r="FL12" s="15">
        <v>2358044</v>
      </c>
      <c r="FM12" s="15">
        <v>2402623</v>
      </c>
      <c r="FN12" s="15">
        <v>2448300</v>
      </c>
      <c r="FO12" s="15">
        <v>2494524</v>
      </c>
      <c r="FP12" s="15">
        <v>2540916</v>
      </c>
    </row>
    <row r="13" spans="1:172" x14ac:dyDescent="0.25">
      <c r="A13" s="15" t="s">
        <v>84</v>
      </c>
      <c r="B13" s="87">
        <v>91039.952838430807</v>
      </c>
      <c r="C13" s="87">
        <v>91959.548321647293</v>
      </c>
      <c r="D13" s="87">
        <v>92888.432648128583</v>
      </c>
      <c r="E13" s="87">
        <v>93826.699644574343</v>
      </c>
      <c r="F13" s="87">
        <v>94774.444085428637</v>
      </c>
      <c r="G13" s="87">
        <v>95731.761702453165</v>
      </c>
      <c r="H13" s="87">
        <v>96698.749194397154</v>
      </c>
      <c r="I13" s="87">
        <v>97675.504236764813</v>
      </c>
      <c r="J13" s="87">
        <v>98662.125491681625</v>
      </c>
      <c r="K13" s="87">
        <v>99658.712617860234</v>
      </c>
      <c r="L13" s="87">
        <v>100665.36628066693</v>
      </c>
      <c r="M13" s="31">
        <v>101682.18816228978</v>
      </c>
      <c r="N13" s="31">
        <v>102709.28097200989</v>
      </c>
      <c r="O13" s="31">
        <v>103746.74845657565</v>
      </c>
      <c r="P13" s="31">
        <v>104794.69541068249</v>
      </c>
      <c r="Q13" s="31">
        <v>105853.22768755806</v>
      </c>
      <c r="R13" s="31">
        <v>106922.45220965463</v>
      </c>
      <c r="S13" s="31">
        <v>108002.47697944913</v>
      </c>
      <c r="T13" s="31">
        <v>109093.41109035266</v>
      </c>
      <c r="U13" s="31">
        <v>110195.36473772996</v>
      </c>
      <c r="V13" s="31">
        <v>111308.44923003028</v>
      </c>
      <c r="W13" s="87">
        <v>112432.77700003055</v>
      </c>
      <c r="X13" s="87">
        <v>113568.46161619248</v>
      </c>
      <c r="Y13" s="87">
        <v>114715.61779413384</v>
      </c>
      <c r="Z13" s="87">
        <v>115874.36140821601</v>
      </c>
      <c r="AA13" s="87">
        <v>117044.80950324849</v>
      </c>
      <c r="AB13" s="87">
        <v>118227.08030631163</v>
      </c>
      <c r="AC13" s="87">
        <v>119421.29323869862</v>
      </c>
      <c r="AD13" s="87">
        <v>120627.5689279784</v>
      </c>
      <c r="AE13" s="87">
        <v>121846.02922018021</v>
      </c>
      <c r="AF13" s="87">
        <v>123076.79719210125</v>
      </c>
      <c r="AG13" s="87">
        <v>124319.99716373859</v>
      </c>
      <c r="AH13" s="87">
        <v>125575.75471084708</v>
      </c>
      <c r="AI13" s="87">
        <v>126844.19667762333</v>
      </c>
      <c r="AJ13" s="87">
        <v>128125.45118951851</v>
      </c>
      <c r="AK13" s="87">
        <v>129419.64766618032</v>
      </c>
      <c r="AL13" s="87">
        <v>130726.91683452562</v>
      </c>
      <c r="AM13" s="87">
        <v>132047.39074194507</v>
      </c>
      <c r="AN13" s="87">
        <v>133381.20276964147</v>
      </c>
      <c r="AO13" s="87">
        <v>134728.4876461025</v>
      </c>
      <c r="AP13" s="87">
        <v>136089.38146070964</v>
      </c>
      <c r="AQ13" s="87">
        <v>137464.02167748433</v>
      </c>
      <c r="AR13" s="87">
        <v>138852.54714897406</v>
      </c>
      <c r="AS13" s="87">
        <v>140255.09813027683</v>
      </c>
      <c r="AT13" s="87">
        <v>141671.81629320889</v>
      </c>
      <c r="AU13" s="87">
        <v>143102.84474061502</v>
      </c>
      <c r="AV13" s="87">
        <v>144548.32802082322</v>
      </c>
      <c r="AW13" s="87">
        <v>146008.41214224568</v>
      </c>
      <c r="AX13" s="87">
        <v>147483.24458812692</v>
      </c>
      <c r="AY13" s="87">
        <v>148972.97433144131</v>
      </c>
      <c r="AZ13" s="87">
        <v>150477.75184994072</v>
      </c>
      <c r="BA13" s="87">
        <v>152952.53781382609</v>
      </c>
      <c r="BB13" s="87">
        <v>155468.02458226075</v>
      </c>
      <c r="BC13" s="87">
        <v>158024.88152848132</v>
      </c>
      <c r="BD13" s="87">
        <v>160623.78903436524</v>
      </c>
      <c r="BE13" s="87">
        <v>163265.43867148069</v>
      </c>
      <c r="BF13" s="87">
        <v>165950.5333851146</v>
      </c>
      <c r="BG13" s="87">
        <v>168679.78768132665</v>
      </c>
      <c r="BH13" s="87">
        <v>171453.92781708049</v>
      </c>
      <c r="BI13" s="87">
        <v>174273.69199350089</v>
      </c>
      <c r="BJ13" s="87">
        <v>177139.83055230998</v>
      </c>
      <c r="BK13" s="87">
        <v>179886.14324118782</v>
      </c>
      <c r="BL13" s="87">
        <v>182675.03378148124</v>
      </c>
      <c r="BM13" s="87">
        <v>185507.16228499735</v>
      </c>
      <c r="BN13" s="87">
        <v>188383.19909768083</v>
      </c>
      <c r="BO13" s="87">
        <v>191303.8249582804</v>
      </c>
      <c r="BP13" s="87">
        <v>194269.73115947549</v>
      </c>
      <c r="BQ13" s="87">
        <v>197281.61971150013</v>
      </c>
      <c r="BR13" s="87">
        <v>200340.20350830475</v>
      </c>
      <c r="BS13" s="87">
        <v>203446.20649629275</v>
      </c>
      <c r="BT13" s="87">
        <v>206600.36384567429</v>
      </c>
      <c r="BU13" s="87">
        <v>210942.41756914672</v>
      </c>
      <c r="BV13" s="87">
        <v>215375.72684602952</v>
      </c>
      <c r="BW13" s="87">
        <v>219902.20956508195</v>
      </c>
      <c r="BX13" s="87">
        <v>224523.82392271739</v>
      </c>
      <c r="BY13" s="87">
        <v>229242.56927013665</v>
      </c>
      <c r="BZ13" s="87">
        <v>234060.48697826476</v>
      </c>
      <c r="CA13" s="87">
        <v>238979.66132086617</v>
      </c>
      <c r="CB13" s="87">
        <v>244002.2203762198</v>
      </c>
      <c r="CC13" s="87">
        <v>249130.33694774489</v>
      </c>
      <c r="CD13" s="87">
        <v>254366.22950397446</v>
      </c>
      <c r="CE13" s="87">
        <v>259500.50260876017</v>
      </c>
      <c r="CF13" s="87">
        <v>264738.40881124884</v>
      </c>
      <c r="CG13" s="87">
        <v>270082.03990101232</v>
      </c>
      <c r="CH13" s="87">
        <v>275533.52988949668</v>
      </c>
      <c r="CI13" s="87">
        <v>281095.05586225243</v>
      </c>
      <c r="CJ13" s="87">
        <v>286768.8388483671</v>
      </c>
      <c r="CK13" s="87">
        <v>292557.14470744651</v>
      </c>
      <c r="CL13" s="87">
        <v>298462.28503449954</v>
      </c>
      <c r="CM13" s="87">
        <v>304486.61808308749</v>
      </c>
      <c r="CN13" s="87">
        <v>310632.5497071073</v>
      </c>
      <c r="CO13" s="87">
        <v>319572.18862361397</v>
      </c>
      <c r="CP13" s="87">
        <v>328769.09981900069</v>
      </c>
      <c r="CQ13" s="87">
        <v>338230.68728643772</v>
      </c>
      <c r="CR13" s="87">
        <v>347964.56809729792</v>
      </c>
      <c r="CS13" s="87">
        <v>357978.57853329706</v>
      </c>
      <c r="CT13" s="87">
        <v>368280.78039510909</v>
      </c>
      <c r="CU13" s="87">
        <v>378879.46749253594</v>
      </c>
      <c r="CV13" s="87">
        <v>389783.1723214573</v>
      </c>
      <c r="CW13" s="87">
        <v>401000.67293293477</v>
      </c>
      <c r="CX13" s="87">
        <v>412541.00000000052</v>
      </c>
      <c r="CY13" s="87">
        <v>424002</v>
      </c>
      <c r="CZ13" s="87">
        <v>435031</v>
      </c>
      <c r="DA13" s="87">
        <v>445334</v>
      </c>
      <c r="DB13" s="87">
        <v>454780</v>
      </c>
      <c r="DC13" s="87">
        <v>463353</v>
      </c>
      <c r="DD13" s="87">
        <v>471234</v>
      </c>
      <c r="DE13" s="87">
        <v>478664</v>
      </c>
      <c r="DF13" s="87">
        <v>486080</v>
      </c>
      <c r="DG13" s="87">
        <v>493960</v>
      </c>
      <c r="DH13" s="87">
        <v>502733</v>
      </c>
      <c r="DI13" s="15">
        <v>512688</v>
      </c>
      <c r="DJ13" s="15">
        <v>523777.00000000006</v>
      </c>
      <c r="DK13" s="15">
        <v>535692</v>
      </c>
      <c r="DL13" s="15">
        <v>547870</v>
      </c>
      <c r="DM13" s="15">
        <v>559996</v>
      </c>
      <c r="DN13" s="15">
        <v>571957</v>
      </c>
      <c r="DO13" s="15">
        <v>584098</v>
      </c>
      <c r="DP13" s="15">
        <v>596946</v>
      </c>
      <c r="DQ13" s="15">
        <v>611297</v>
      </c>
      <c r="DR13" s="15">
        <v>627714</v>
      </c>
      <c r="DS13" s="15">
        <v>646350</v>
      </c>
      <c r="DT13" s="15">
        <v>667096</v>
      </c>
      <c r="DU13" s="15">
        <v>689906</v>
      </c>
      <c r="DV13" s="15">
        <v>714701</v>
      </c>
      <c r="DW13" s="15">
        <v>741346</v>
      </c>
      <c r="DX13" s="15">
        <v>769982</v>
      </c>
      <c r="DY13" s="15">
        <v>800532</v>
      </c>
      <c r="DZ13" s="15">
        <v>832467</v>
      </c>
      <c r="EA13" s="15">
        <v>865073</v>
      </c>
      <c r="EB13" s="15">
        <v>897860</v>
      </c>
      <c r="EC13" s="15">
        <v>930412</v>
      </c>
      <c r="ED13" s="15">
        <v>962859</v>
      </c>
      <c r="EE13" s="15">
        <v>996124</v>
      </c>
      <c r="EF13" s="15">
        <v>1031439.0000000001</v>
      </c>
      <c r="EG13" s="15">
        <v>1069585</v>
      </c>
      <c r="EH13" s="15">
        <v>1110948</v>
      </c>
      <c r="EI13" s="15">
        <v>1154904</v>
      </c>
      <c r="EJ13" s="15">
        <v>1200073</v>
      </c>
      <c r="EK13" s="15">
        <v>1244484</v>
      </c>
      <c r="EL13" s="15">
        <v>1286756</v>
      </c>
      <c r="EM13" s="15">
        <v>1326321</v>
      </c>
      <c r="EN13" s="15">
        <v>1363541</v>
      </c>
      <c r="EO13" s="15">
        <v>1399110</v>
      </c>
      <c r="EP13" s="15">
        <v>1434061</v>
      </c>
      <c r="EQ13" s="15">
        <v>1469173</v>
      </c>
      <c r="ER13" s="15">
        <v>1504724</v>
      </c>
      <c r="ES13" s="15">
        <v>1540424</v>
      </c>
      <c r="ET13" s="15">
        <v>1575827</v>
      </c>
      <c r="EU13" s="15">
        <v>1610260</v>
      </c>
      <c r="EV13" s="15">
        <v>1643333</v>
      </c>
      <c r="EW13" s="15">
        <v>1674674</v>
      </c>
      <c r="EX13" s="15">
        <v>1704637</v>
      </c>
      <c r="EY13" s="15">
        <v>1734387</v>
      </c>
      <c r="EZ13" s="15">
        <v>1765533</v>
      </c>
      <c r="FA13" s="15">
        <v>1799077</v>
      </c>
      <c r="FB13" s="15">
        <v>1835911</v>
      </c>
      <c r="FC13" s="15">
        <v>1875458</v>
      </c>
      <c r="FD13" s="15">
        <v>1915636</v>
      </c>
      <c r="FE13" s="15">
        <v>1953495</v>
      </c>
      <c r="FF13" s="15">
        <v>1987106</v>
      </c>
      <c r="FG13" s="15">
        <v>2015406</v>
      </c>
      <c r="FH13" s="15">
        <v>2039551</v>
      </c>
      <c r="FI13" s="15">
        <v>2062551</v>
      </c>
      <c r="FJ13" s="15">
        <v>2088619.0000000002</v>
      </c>
      <c r="FK13" s="15">
        <v>2120716</v>
      </c>
      <c r="FL13" s="15">
        <v>2159925</v>
      </c>
      <c r="FM13" s="15">
        <v>2205076</v>
      </c>
      <c r="FN13" s="15">
        <v>2254067</v>
      </c>
      <c r="FO13" s="15">
        <v>2303703</v>
      </c>
      <c r="FP13" s="15">
        <v>2351625</v>
      </c>
    </row>
    <row r="14" spans="1:172" x14ac:dyDescent="0.25">
      <c r="A14" s="15" t="s">
        <v>85</v>
      </c>
      <c r="B14" s="87">
        <v>3007536.1930612144</v>
      </c>
      <c r="C14" s="87">
        <v>3037915.3465264793</v>
      </c>
      <c r="D14" s="87">
        <v>3068601.3601277573</v>
      </c>
      <c r="E14" s="87">
        <v>3099597.3334623813</v>
      </c>
      <c r="F14" s="87">
        <v>3130906.3974367492</v>
      </c>
      <c r="G14" s="87">
        <v>3162531.714582575</v>
      </c>
      <c r="H14" s="87">
        <v>3194476.4793763389</v>
      </c>
      <c r="I14" s="87">
        <v>3226743.9185619587</v>
      </c>
      <c r="J14" s="87">
        <v>3259337.2914767261</v>
      </c>
      <c r="K14" s="87">
        <v>3292259.8903805315</v>
      </c>
      <c r="L14" s="87">
        <v>3325515.0407884163</v>
      </c>
      <c r="M14" s="31">
        <v>3359106.1018064795</v>
      </c>
      <c r="N14" s="31">
        <v>3393036.466471192</v>
      </c>
      <c r="O14" s="31">
        <v>3427309.5620921133</v>
      </c>
      <c r="P14" s="31">
        <v>3461928.8505980945</v>
      </c>
      <c r="Q14" s="31">
        <v>3496897.8288869644</v>
      </c>
      <c r="R14" s="31">
        <v>3532220.0291787526</v>
      </c>
      <c r="S14" s="31">
        <v>3567899.0193724772</v>
      </c>
      <c r="T14" s="31">
        <v>3603938.4034065427</v>
      </c>
      <c r="U14" s="31">
        <v>3640341.8216227707</v>
      </c>
      <c r="V14" s="31">
        <v>3677112.9511341127</v>
      </c>
      <c r="W14" s="87">
        <v>3714255.5061960719</v>
      </c>
      <c r="X14" s="87">
        <v>3751773.2385818912</v>
      </c>
      <c r="Y14" s="87">
        <v>3789669.9379615067</v>
      </c>
      <c r="Z14" s="87">
        <v>3827949.43228435</v>
      </c>
      <c r="AA14" s="87">
        <v>3866615.5881660106</v>
      </c>
      <c r="AB14" s="87">
        <v>3905672.3112787995</v>
      </c>
      <c r="AC14" s="87">
        <v>3945123.5467462619</v>
      </c>
      <c r="AD14" s="87">
        <v>3984973.2795416787</v>
      </c>
      <c r="AE14" s="87">
        <v>4025225.5348905846</v>
      </c>
      <c r="AF14" s="87">
        <v>4065884.3786773593</v>
      </c>
      <c r="AG14" s="87">
        <v>4106953.9178559165</v>
      </c>
      <c r="AH14" s="87">
        <v>4148438.3008645629</v>
      </c>
      <c r="AI14" s="87">
        <v>4190341.7180450135</v>
      </c>
      <c r="AJ14" s="87">
        <v>4232668.4020656701</v>
      </c>
      <c r="AK14" s="87">
        <v>4275422.6283491617</v>
      </c>
      <c r="AL14" s="87">
        <v>4318608.7155042049</v>
      </c>
      <c r="AM14" s="87">
        <v>4362231.0257618232</v>
      </c>
      <c r="AN14" s="87">
        <v>4406293.9654159835</v>
      </c>
      <c r="AO14" s="87">
        <v>4450801.9852686701</v>
      </c>
      <c r="AP14" s="87">
        <v>4495759.5810794653</v>
      </c>
      <c r="AQ14" s="87">
        <v>4541171.29401966</v>
      </c>
      <c r="AR14" s="87">
        <v>4587041.7111309702</v>
      </c>
      <c r="AS14" s="87">
        <v>4633375.4657888599</v>
      </c>
      <c r="AT14" s="87">
        <v>4680177.2381705651</v>
      </c>
      <c r="AU14" s="87">
        <v>4727451.7557278434</v>
      </c>
      <c r="AV14" s="87">
        <v>4775203.7936644899</v>
      </c>
      <c r="AW14" s="87">
        <v>4823438.1754186768</v>
      </c>
      <c r="AX14" s="87">
        <v>4872159.7731501786</v>
      </c>
      <c r="AY14" s="87">
        <v>4921373.5082325041</v>
      </c>
      <c r="AZ14" s="87">
        <v>4971084.351750005</v>
      </c>
      <c r="BA14" s="87">
        <v>5052839.7582985349</v>
      </c>
      <c r="BB14" s="87">
        <v>5135939.7299413178</v>
      </c>
      <c r="BC14" s="87">
        <v>5220406.3796537314</v>
      </c>
      <c r="BD14" s="87">
        <v>5306262.1840853961</v>
      </c>
      <c r="BE14" s="87">
        <v>5393529.9895412223</v>
      </c>
      <c r="BF14" s="87">
        <v>5482233.0180608332</v>
      </c>
      <c r="BG14" s="87">
        <v>5572394.8735979609</v>
      </c>
      <c r="BH14" s="87">
        <v>5664039.5483014993</v>
      </c>
      <c r="BI14" s="87">
        <v>5757191.4288998153</v>
      </c>
      <c r="BJ14" s="87">
        <v>5851875.3031900907</v>
      </c>
      <c r="BK14" s="87">
        <v>5942600.6886032596</v>
      </c>
      <c r="BL14" s="87">
        <v>6034732.6480002981</v>
      </c>
      <c r="BM14" s="87">
        <v>6128292.9884020714</v>
      </c>
      <c r="BN14" s="87">
        <v>6223303.8549177079</v>
      </c>
      <c r="BO14" s="87">
        <v>6319787.7359861946</v>
      </c>
      <c r="BP14" s="87">
        <v>6417767.4686992532</v>
      </c>
      <c r="BQ14" s="87">
        <v>6517266.2442067144</v>
      </c>
      <c r="BR14" s="87">
        <v>6618307.6132057263</v>
      </c>
      <c r="BS14" s="87">
        <v>6720915.4915150274</v>
      </c>
      <c r="BT14" s="87">
        <v>6825114.1657356769</v>
      </c>
      <c r="BU14" s="87">
        <v>6968555.4057452716</v>
      </c>
      <c r="BV14" s="87">
        <v>7115011.3043870674</v>
      </c>
      <c r="BW14" s="87">
        <v>7264545.2197766807</v>
      </c>
      <c r="BX14" s="87">
        <v>7417221.8416069653</v>
      </c>
      <c r="BY14" s="87">
        <v>7573107.2191333463</v>
      </c>
      <c r="BZ14" s="87">
        <v>7732268.7897473099</v>
      </c>
      <c r="CA14" s="87">
        <v>7894775.4081504177</v>
      </c>
      <c r="CB14" s="87">
        <v>8060697.3761414522</v>
      </c>
      <c r="CC14" s="87">
        <v>8230106.473029606</v>
      </c>
      <c r="CD14" s="87">
        <v>8403075.9866868332</v>
      </c>
      <c r="CE14" s="87">
        <v>8572688.4667713474</v>
      </c>
      <c r="CF14" s="87">
        <v>8745724.5019261744</v>
      </c>
      <c r="CG14" s="87">
        <v>8922253.195140155</v>
      </c>
      <c r="CH14" s="87">
        <v>9102345.0442162901</v>
      </c>
      <c r="CI14" s="87">
        <v>9286071.9699254613</v>
      </c>
      <c r="CJ14" s="87">
        <v>9473507.3447284177</v>
      </c>
      <c r="CK14" s="87">
        <v>9664726.0220775176</v>
      </c>
      <c r="CL14" s="87">
        <v>9859804.3663099203</v>
      </c>
      <c r="CM14" s="87">
        <v>10058820.283144124</v>
      </c>
      <c r="CN14" s="87">
        <v>10261853.250792103</v>
      </c>
      <c r="CO14" s="87">
        <v>10557177.30090455</v>
      </c>
      <c r="CP14" s="87">
        <v>10861000.429345574</v>
      </c>
      <c r="CQ14" s="87">
        <v>11173567.229579229</v>
      </c>
      <c r="CR14" s="87">
        <v>11495129.334181378</v>
      </c>
      <c r="CS14" s="87">
        <v>11825945.617417043</v>
      </c>
      <c r="CT14" s="87">
        <v>12166282.4036477</v>
      </c>
      <c r="CU14" s="87">
        <v>12516413.681736263</v>
      </c>
      <c r="CV14" s="87">
        <v>12876621.325622411</v>
      </c>
      <c r="CW14" s="87">
        <v>13247195.321245829</v>
      </c>
      <c r="CX14" s="87">
        <v>13628433.999999987</v>
      </c>
      <c r="CY14" s="87">
        <v>13921934</v>
      </c>
      <c r="CZ14" s="87">
        <v>14226257</v>
      </c>
      <c r="DA14" s="87">
        <v>14541560</v>
      </c>
      <c r="DB14" s="87">
        <v>14868163</v>
      </c>
      <c r="DC14" s="87">
        <v>15206501</v>
      </c>
      <c r="DD14" s="87">
        <v>15557198</v>
      </c>
      <c r="DE14" s="87">
        <v>15921020</v>
      </c>
      <c r="DF14" s="87">
        <v>16298795</v>
      </c>
      <c r="DG14" s="87">
        <v>16691451</v>
      </c>
      <c r="DH14" s="87">
        <v>17099836</v>
      </c>
      <c r="DI14" s="15">
        <v>17524533</v>
      </c>
      <c r="DJ14" s="15">
        <v>17965733</v>
      </c>
      <c r="DK14" s="15">
        <v>18423157</v>
      </c>
      <c r="DL14" s="15">
        <v>18896303</v>
      </c>
      <c r="DM14" s="15">
        <v>19384838</v>
      </c>
      <c r="DN14" s="15">
        <v>19888259</v>
      </c>
      <c r="DO14" s="15">
        <v>20406863</v>
      </c>
      <c r="DP14" s="15">
        <v>20942147</v>
      </c>
      <c r="DQ14" s="15">
        <v>21496075</v>
      </c>
      <c r="DR14" s="15">
        <v>22069783</v>
      </c>
      <c r="DS14" s="15">
        <v>22665265</v>
      </c>
      <c r="DT14" s="15">
        <v>23281517</v>
      </c>
      <c r="DU14" s="15">
        <v>23913090</v>
      </c>
      <c r="DV14" s="15">
        <v>24552540</v>
      </c>
      <c r="DW14" s="15">
        <v>25195184</v>
      </c>
      <c r="DX14" s="15">
        <v>25836890</v>
      </c>
      <c r="DY14" s="15">
        <v>26480915</v>
      </c>
      <c r="DZ14" s="15">
        <v>27138966</v>
      </c>
      <c r="EA14" s="15">
        <v>27827325</v>
      </c>
      <c r="EB14" s="15">
        <v>28556771</v>
      </c>
      <c r="EC14" s="15">
        <v>29333095</v>
      </c>
      <c r="ED14" s="15">
        <v>30150448</v>
      </c>
      <c r="EE14" s="15">
        <v>30993762</v>
      </c>
      <c r="EF14" s="15">
        <v>31841588</v>
      </c>
      <c r="EG14" s="15">
        <v>32678876</v>
      </c>
      <c r="EH14" s="15">
        <v>33495956</v>
      </c>
      <c r="EI14" s="15">
        <v>34297727</v>
      </c>
      <c r="EJ14" s="15">
        <v>35100905</v>
      </c>
      <c r="EK14" s="15">
        <v>35930056</v>
      </c>
      <c r="EL14" s="15">
        <v>36800507</v>
      </c>
      <c r="EM14" s="15">
        <v>37718952</v>
      </c>
      <c r="EN14" s="15">
        <v>38672611</v>
      </c>
      <c r="EO14" s="15">
        <v>39633754</v>
      </c>
      <c r="EP14" s="15">
        <v>40564061</v>
      </c>
      <c r="EQ14" s="15">
        <v>41435761</v>
      </c>
      <c r="ER14" s="15">
        <v>42241007</v>
      </c>
      <c r="ES14" s="15">
        <v>42987456</v>
      </c>
      <c r="ET14" s="15">
        <v>43682259</v>
      </c>
      <c r="EU14" s="15">
        <v>44338551</v>
      </c>
      <c r="EV14" s="15">
        <v>44967713</v>
      </c>
      <c r="EW14" s="15">
        <v>45571272</v>
      </c>
      <c r="EX14" s="15">
        <v>46150913</v>
      </c>
      <c r="EY14" s="15">
        <v>46719203</v>
      </c>
      <c r="EZ14" s="15">
        <v>47291610</v>
      </c>
      <c r="FA14" s="15">
        <v>47880595</v>
      </c>
      <c r="FB14" s="15">
        <v>48489464</v>
      </c>
      <c r="FC14" s="15">
        <v>49119766</v>
      </c>
      <c r="FD14" s="15">
        <v>49779472</v>
      </c>
      <c r="FE14" s="15">
        <v>50477013</v>
      </c>
      <c r="FF14" s="15">
        <v>51216967</v>
      </c>
      <c r="FG14" s="15">
        <v>52003759</v>
      </c>
      <c r="FH14" s="15">
        <v>52832659</v>
      </c>
      <c r="FI14" s="15">
        <v>53687125</v>
      </c>
      <c r="FJ14" s="15">
        <v>54544184</v>
      </c>
      <c r="FK14" s="15">
        <v>55386369</v>
      </c>
      <c r="FL14" s="15">
        <v>56207649</v>
      </c>
      <c r="FM14" s="15">
        <v>57009751</v>
      </c>
      <c r="FN14" s="15">
        <v>57792520</v>
      </c>
      <c r="FO14" s="15">
        <v>58558267</v>
      </c>
      <c r="FP14" s="15">
        <v>59308690</v>
      </c>
    </row>
    <row r="15" spans="1:172" x14ac:dyDescent="0.25">
      <c r="A15" s="15" t="s">
        <v>86</v>
      </c>
      <c r="B15" s="87">
        <v>60245.245939271743</v>
      </c>
      <c r="C15" s="87">
        <v>60853.783777042168</v>
      </c>
      <c r="D15" s="87">
        <v>61468.468461658762</v>
      </c>
      <c r="E15" s="87">
        <v>62089.362082483611</v>
      </c>
      <c r="F15" s="87">
        <v>62716.527356044055</v>
      </c>
      <c r="G15" s="87">
        <v>63350.027632367732</v>
      </c>
      <c r="H15" s="87">
        <v>63989.926901381565</v>
      </c>
      <c r="I15" s="87">
        <v>64636.289799375314</v>
      </c>
      <c r="J15" s="87">
        <v>65289.181615530622</v>
      </c>
      <c r="K15" s="87">
        <v>65948.668298515782</v>
      </c>
      <c r="L15" s="87">
        <v>66614.816463147275</v>
      </c>
      <c r="M15" s="31">
        <v>67287.693397118433</v>
      </c>
      <c r="N15" s="31">
        <v>67967.367067796411</v>
      </c>
      <c r="O15" s="31">
        <v>68653.906129087292</v>
      </c>
      <c r="P15" s="31">
        <v>69347.379928370996</v>
      </c>
      <c r="Q15" s="31">
        <v>70047.858513506057</v>
      </c>
      <c r="R15" s="31">
        <v>70755.412639905131</v>
      </c>
      <c r="S15" s="31">
        <v>71470.113777681952</v>
      </c>
      <c r="T15" s="31">
        <v>72192.034118870652</v>
      </c>
      <c r="U15" s="31">
        <v>72921.246584717839</v>
      </c>
      <c r="V15" s="31">
        <v>73657.824833048333</v>
      </c>
      <c r="W15" s="87">
        <v>74401.843265705364</v>
      </c>
      <c r="X15" s="87">
        <v>75153.377036066027</v>
      </c>
      <c r="Y15" s="87">
        <v>75912.502056632366</v>
      </c>
      <c r="Z15" s="87">
        <v>76679.295006699351</v>
      </c>
      <c r="AA15" s="87">
        <v>77453.833340100362</v>
      </c>
      <c r="AB15" s="87">
        <v>78236.195293030687</v>
      </c>
      <c r="AC15" s="87">
        <v>79026.459891950188</v>
      </c>
      <c r="AD15" s="87">
        <v>79824.706961565855</v>
      </c>
      <c r="AE15" s="87">
        <v>80631.017132894805</v>
      </c>
      <c r="AF15" s="87">
        <v>81445.471851408904</v>
      </c>
      <c r="AG15" s="87">
        <v>82268.153385261481</v>
      </c>
      <c r="AH15" s="87">
        <v>83099.144833597456</v>
      </c>
      <c r="AI15" s="87">
        <v>83938.530134946937</v>
      </c>
      <c r="AJ15" s="87">
        <v>84786.394075703982</v>
      </c>
      <c r="AK15" s="87">
        <v>85642.822298690895</v>
      </c>
      <c r="AL15" s="87">
        <v>86507.901311809008</v>
      </c>
      <c r="AM15" s="87">
        <v>87381.718496776768</v>
      </c>
      <c r="AN15" s="87">
        <v>88264.362117956334</v>
      </c>
      <c r="AO15" s="87">
        <v>89155.921331269026</v>
      </c>
      <c r="AP15" s="87">
        <v>90056.486193201068</v>
      </c>
      <c r="AQ15" s="87">
        <v>90966.14766989999</v>
      </c>
      <c r="AR15" s="87">
        <v>91884.997646363627</v>
      </c>
      <c r="AS15" s="87">
        <v>92813.12893572083</v>
      </c>
      <c r="AT15" s="87">
        <v>93750.635288606878</v>
      </c>
      <c r="AU15" s="87">
        <v>94697.611402633192</v>
      </c>
      <c r="AV15" s="87">
        <v>95654.152931952704</v>
      </c>
      <c r="AW15" s="87">
        <v>96620.35649692193</v>
      </c>
      <c r="AX15" s="87">
        <v>97596.319693860511</v>
      </c>
      <c r="AY15" s="87">
        <v>98582.141104909591</v>
      </c>
      <c r="AZ15" s="87">
        <v>99577.92030798948</v>
      </c>
      <c r="BA15" s="87">
        <v>101215.5978813284</v>
      </c>
      <c r="BB15" s="87">
        <v>102880.20901409426</v>
      </c>
      <c r="BC15" s="87">
        <v>104572.19666077029</v>
      </c>
      <c r="BD15" s="87">
        <v>106292.01106075427</v>
      </c>
      <c r="BE15" s="87">
        <v>108040.1098581674</v>
      </c>
      <c r="BF15" s="87">
        <v>109816.9582236339</v>
      </c>
      <c r="BG15" s="87">
        <v>111623.02897806316</v>
      </c>
      <c r="BH15" s="87">
        <v>113458.80271846808</v>
      </c>
      <c r="BI15" s="87">
        <v>115324.76794585213</v>
      </c>
      <c r="BJ15" s="87">
        <v>117221.42119519996</v>
      </c>
      <c r="BK15" s="87">
        <v>119038.78025799755</v>
      </c>
      <c r="BL15" s="87">
        <v>120884.31500685521</v>
      </c>
      <c r="BM15" s="87">
        <v>122758.46226755025</v>
      </c>
      <c r="BN15" s="87">
        <v>124661.66563825074</v>
      </c>
      <c r="BO15" s="87">
        <v>126594.3755945123</v>
      </c>
      <c r="BP15" s="87">
        <v>128557.04959590283</v>
      </c>
      <c r="BQ15" s="87">
        <v>130550.1521942799</v>
      </c>
      <c r="BR15" s="87">
        <v>132574.1551437474</v>
      </c>
      <c r="BS15" s="87">
        <v>134629.53751231625</v>
      </c>
      <c r="BT15" s="87">
        <v>136716.78579529689</v>
      </c>
      <c r="BU15" s="87">
        <v>139590.11872547056</v>
      </c>
      <c r="BV15" s="87">
        <v>142523.83957421326</v>
      </c>
      <c r="BW15" s="87">
        <v>145519.21749508206</v>
      </c>
      <c r="BX15" s="87">
        <v>148577.54831502819</v>
      </c>
      <c r="BY15" s="87">
        <v>151700.15509498317</v>
      </c>
      <c r="BZ15" s="87">
        <v>154888.38870222666</v>
      </c>
      <c r="CA15" s="87">
        <v>158143.62839478359</v>
      </c>
      <c r="CB15" s="87">
        <v>161467.28241810336</v>
      </c>
      <c r="CC15" s="87">
        <v>164860.7886142793</v>
      </c>
      <c r="CD15" s="87">
        <v>168325.61504407172</v>
      </c>
      <c r="CE15" s="87">
        <v>171723.19529618541</v>
      </c>
      <c r="CF15" s="87">
        <v>175189.35424659477</v>
      </c>
      <c r="CG15" s="87">
        <v>178725.47612687375</v>
      </c>
      <c r="CH15" s="87">
        <v>182332.97310871622</v>
      </c>
      <c r="CI15" s="87">
        <v>186013.28586789512</v>
      </c>
      <c r="CJ15" s="87">
        <v>189767.88415960519</v>
      </c>
      <c r="CK15" s="87">
        <v>193598.26740541862</v>
      </c>
      <c r="CL15" s="87">
        <v>197505.96529208808</v>
      </c>
      <c r="CM15" s="87">
        <v>201492.53838243641</v>
      </c>
      <c r="CN15" s="87">
        <v>205559.57873857688</v>
      </c>
      <c r="CO15" s="87">
        <v>211475.34130590846</v>
      </c>
      <c r="CP15" s="87">
        <v>217561.35255232276</v>
      </c>
      <c r="CQ15" s="87">
        <v>223822.5120342843</v>
      </c>
      <c r="CR15" s="87">
        <v>230263.86031172195</v>
      </c>
      <c r="CS15" s="87">
        <v>236890.58300594255</v>
      </c>
      <c r="CT15" s="87">
        <v>243708.01497432654</v>
      </c>
      <c r="CU15" s="87">
        <v>250721.64460516622</v>
      </c>
      <c r="CV15" s="87">
        <v>257937.11823610484</v>
      </c>
      <c r="CW15" s="87">
        <v>265360.24469973275</v>
      </c>
      <c r="CX15" s="87">
        <v>272997.00000000047</v>
      </c>
      <c r="CY15" s="87">
        <v>279357</v>
      </c>
      <c r="CZ15" s="87">
        <v>285286</v>
      </c>
      <c r="DA15" s="87">
        <v>291082</v>
      </c>
      <c r="DB15" s="87">
        <v>296943</v>
      </c>
      <c r="DC15" s="87">
        <v>303027</v>
      </c>
      <c r="DD15" s="87">
        <v>309405</v>
      </c>
      <c r="DE15" s="87">
        <v>316037</v>
      </c>
      <c r="DF15" s="87">
        <v>322860</v>
      </c>
      <c r="DG15" s="87">
        <v>329744</v>
      </c>
      <c r="DH15" s="87">
        <v>336578</v>
      </c>
      <c r="DI15" s="15">
        <v>343346</v>
      </c>
      <c r="DJ15" s="15">
        <v>350155</v>
      </c>
      <c r="DK15" s="15">
        <v>357279</v>
      </c>
      <c r="DL15" s="15">
        <v>365120</v>
      </c>
      <c r="DM15" s="15">
        <v>373925</v>
      </c>
      <c r="DN15" s="15">
        <v>383820</v>
      </c>
      <c r="DO15" s="15">
        <v>394760</v>
      </c>
      <c r="DP15" s="15">
        <v>406508</v>
      </c>
      <c r="DQ15" s="15">
        <v>418739</v>
      </c>
      <c r="DR15" s="15">
        <v>431251</v>
      </c>
      <c r="DS15" s="15">
        <v>443979</v>
      </c>
      <c r="DT15" s="15">
        <v>457039</v>
      </c>
      <c r="DU15" s="15">
        <v>470561</v>
      </c>
      <c r="DV15" s="15">
        <v>484747</v>
      </c>
      <c r="DW15" s="15">
        <v>499759</v>
      </c>
      <c r="DX15" s="15">
        <v>515602</v>
      </c>
      <c r="DY15" s="15">
        <v>532253</v>
      </c>
      <c r="DZ15" s="15">
        <v>549787</v>
      </c>
      <c r="EA15" s="15">
        <v>568316</v>
      </c>
      <c r="EB15" s="15">
        <v>587852</v>
      </c>
      <c r="EC15" s="15">
        <v>608374</v>
      </c>
      <c r="ED15" s="15">
        <v>629812</v>
      </c>
      <c r="EE15" s="15">
        <v>652112</v>
      </c>
      <c r="EF15" s="15">
        <v>675240</v>
      </c>
      <c r="EG15" s="15">
        <v>699077</v>
      </c>
      <c r="EH15" s="15">
        <v>723599</v>
      </c>
      <c r="EI15" s="15">
        <v>748634</v>
      </c>
      <c r="EJ15" s="15">
        <v>773774</v>
      </c>
      <c r="EK15" s="15">
        <v>798498</v>
      </c>
      <c r="EL15" s="15">
        <v>822423</v>
      </c>
      <c r="EM15" s="15">
        <v>845267</v>
      </c>
      <c r="EN15" s="15">
        <v>866995</v>
      </c>
      <c r="EO15" s="15">
        <v>887706</v>
      </c>
      <c r="EP15" s="15">
        <v>907622</v>
      </c>
      <c r="EQ15" s="15">
        <v>926836</v>
      </c>
      <c r="ER15" s="15">
        <v>945506</v>
      </c>
      <c r="ES15" s="15">
        <v>963416</v>
      </c>
      <c r="ET15" s="15">
        <v>979922</v>
      </c>
      <c r="EU15" s="15">
        <v>994105</v>
      </c>
      <c r="EV15" s="15">
        <v>1005432</v>
      </c>
      <c r="EW15" s="15">
        <v>1013608</v>
      </c>
      <c r="EX15" s="15">
        <v>1019054</v>
      </c>
      <c r="EY15" s="15">
        <v>1022796</v>
      </c>
      <c r="EZ15" s="15">
        <v>1026287</v>
      </c>
      <c r="FA15" s="15">
        <v>1030575</v>
      </c>
      <c r="FB15" s="15">
        <v>1036095</v>
      </c>
      <c r="FC15" s="15">
        <v>1042651.0000000001</v>
      </c>
      <c r="FD15" s="15">
        <v>1049948</v>
      </c>
      <c r="FE15" s="15">
        <v>1057462</v>
      </c>
      <c r="FF15" s="15">
        <v>1064841</v>
      </c>
      <c r="FG15" s="15">
        <v>1072029</v>
      </c>
      <c r="FH15" s="15">
        <v>1079285</v>
      </c>
      <c r="FI15" s="15">
        <v>1086843</v>
      </c>
      <c r="FJ15" s="15">
        <v>1095022</v>
      </c>
      <c r="FK15" s="15">
        <v>1104038</v>
      </c>
      <c r="FL15" s="15">
        <v>1113994</v>
      </c>
      <c r="FM15" s="15">
        <v>1124808</v>
      </c>
      <c r="FN15" s="15">
        <v>1136274</v>
      </c>
      <c r="FO15" s="15">
        <v>1148133</v>
      </c>
      <c r="FP15" s="15">
        <v>1160164</v>
      </c>
    </row>
    <row r="16" spans="1:172" x14ac:dyDescent="0.25">
      <c r="A16" s="15" t="s">
        <v>87</v>
      </c>
      <c r="B16" s="87">
        <v>155510.79821375918</v>
      </c>
      <c r="C16" s="87">
        <v>157081.6143573325</v>
      </c>
      <c r="D16" s="87">
        <v>158668.29733063886</v>
      </c>
      <c r="E16" s="87">
        <v>160271.00740468569</v>
      </c>
      <c r="F16" s="87">
        <v>161889.90646937946</v>
      </c>
      <c r="G16" s="87">
        <v>163525.15804987823</v>
      </c>
      <c r="H16" s="87">
        <v>165176.9273231093</v>
      </c>
      <c r="I16" s="87">
        <v>166845.38113445384</v>
      </c>
      <c r="J16" s="87">
        <v>168530.68801459981</v>
      </c>
      <c r="K16" s="87">
        <v>170233.01819656542</v>
      </c>
      <c r="L16" s="87">
        <v>171952.54363289435</v>
      </c>
      <c r="M16" s="31">
        <v>173689.43801302495</v>
      </c>
      <c r="N16" s="31">
        <v>175443.87678083332</v>
      </c>
      <c r="O16" s="31">
        <v>177216.0371523569</v>
      </c>
      <c r="P16" s="31">
        <v>179006.09813369386</v>
      </c>
      <c r="Q16" s="31">
        <v>180814.24053908471</v>
      </c>
      <c r="R16" s="31">
        <v>182640.64700917652</v>
      </c>
      <c r="S16" s="31">
        <v>184485.50202947122</v>
      </c>
      <c r="T16" s="31">
        <v>186348.99194896084</v>
      </c>
      <c r="U16" s="31">
        <v>188231.30499895033</v>
      </c>
      <c r="V16" s="31">
        <v>190132.63131207108</v>
      </c>
      <c r="W16" s="87">
        <v>192053.16294148585</v>
      </c>
      <c r="X16" s="87">
        <v>193993.09388028874</v>
      </c>
      <c r="Y16" s="87">
        <v>195952.62008109977</v>
      </c>
      <c r="Z16" s="87">
        <v>197931.93947585838</v>
      </c>
      <c r="AA16" s="87">
        <v>199931.25199581654</v>
      </c>
      <c r="AB16" s="87">
        <v>201950.75959173392</v>
      </c>
      <c r="AC16" s="87">
        <v>203990.6662542767</v>
      </c>
      <c r="AD16" s="87">
        <v>206051.17803462292</v>
      </c>
      <c r="AE16" s="87">
        <v>208132.5030652757</v>
      </c>
      <c r="AF16" s="87">
        <v>210234.85158108661</v>
      </c>
      <c r="AG16" s="87">
        <v>212358.43594049136</v>
      </c>
      <c r="AH16" s="87">
        <v>214503.47064696095</v>
      </c>
      <c r="AI16" s="87">
        <v>216670.1723706676</v>
      </c>
      <c r="AJ16" s="87">
        <v>218858.75997037129</v>
      </c>
      <c r="AK16" s="87">
        <v>221069.45451552651</v>
      </c>
      <c r="AL16" s="87">
        <v>223302.47930861259</v>
      </c>
      <c r="AM16" s="87">
        <v>225558.05990768949</v>
      </c>
      <c r="AN16" s="87">
        <v>227836.42414918129</v>
      </c>
      <c r="AO16" s="87">
        <v>230137.80217089015</v>
      </c>
      <c r="AP16" s="87">
        <v>232462.42643524252</v>
      </c>
      <c r="AQ16" s="87">
        <v>234810.53175277036</v>
      </c>
      <c r="AR16" s="87">
        <v>237182.35530582871</v>
      </c>
      <c r="AS16" s="87">
        <v>239578.13667255433</v>
      </c>
      <c r="AT16" s="87">
        <v>241998.11785106506</v>
      </c>
      <c r="AU16" s="87">
        <v>244442.5432839042</v>
      </c>
      <c r="AV16" s="87">
        <v>246911.65988273156</v>
      </c>
      <c r="AW16" s="87">
        <v>249405.71705326429</v>
      </c>
      <c r="AX16" s="87">
        <v>251924.96672046906</v>
      </c>
      <c r="AY16" s="87">
        <v>254469.66335400924</v>
      </c>
      <c r="AZ16" s="87">
        <v>257040.06399394877</v>
      </c>
      <c r="BA16" s="87">
        <v>261267.39417869793</v>
      </c>
      <c r="BB16" s="87">
        <v>265564.24784633616</v>
      </c>
      <c r="BC16" s="87">
        <v>269931.76839339553</v>
      </c>
      <c r="BD16" s="87">
        <v>274371.11802092666</v>
      </c>
      <c r="BE16" s="87">
        <v>278883.47804376157</v>
      </c>
      <c r="BF16" s="87">
        <v>283470.04920486273</v>
      </c>
      <c r="BG16" s="87">
        <v>288132.05199484114</v>
      </c>
      <c r="BH16" s="87">
        <v>292870.72697673104</v>
      </c>
      <c r="BI16" s="87">
        <v>297687.33511610382</v>
      </c>
      <c r="BJ16" s="87">
        <v>302583.15811661276</v>
      </c>
      <c r="BK16" s="87">
        <v>307274.29936917755</v>
      </c>
      <c r="BL16" s="87">
        <v>312038.17040085007</v>
      </c>
      <c r="BM16" s="87">
        <v>316875.8987881589</v>
      </c>
      <c r="BN16" s="87">
        <v>321788.62958917668</v>
      </c>
      <c r="BO16" s="87">
        <v>326777.52561454737</v>
      </c>
      <c r="BP16" s="87">
        <v>331843.76770271646</v>
      </c>
      <c r="BQ16" s="87">
        <v>336988.55499942647</v>
      </c>
      <c r="BR16" s="87">
        <v>342213.10524154804</v>
      </c>
      <c r="BS16" s="87">
        <v>347518.65504530893</v>
      </c>
      <c r="BT16" s="87">
        <v>352906.46019899374</v>
      </c>
      <c r="BU16" s="87">
        <v>360323.38232353126</v>
      </c>
      <c r="BV16" s="87">
        <v>367896.1835265375</v>
      </c>
      <c r="BW16" s="87">
        <v>375628.13986871479</v>
      </c>
      <c r="BX16" s="87">
        <v>383522.5962626845</v>
      </c>
      <c r="BY16" s="87">
        <v>391582.96792002639</v>
      </c>
      <c r="BZ16" s="87">
        <v>399812.74182872864</v>
      </c>
      <c r="CA16" s="87">
        <v>408215.47826169006</v>
      </c>
      <c r="CB16" s="87">
        <v>416794.81231692556</v>
      </c>
      <c r="CC16" s="87">
        <v>425554.45549014147</v>
      </c>
      <c r="CD16" s="87">
        <v>434498.19728036149</v>
      </c>
      <c r="CE16" s="87">
        <v>443268.35679691652</v>
      </c>
      <c r="CF16" s="87">
        <v>452215.5382169619</v>
      </c>
      <c r="CG16" s="87">
        <v>461343.3146515977</v>
      </c>
      <c r="CH16" s="87">
        <v>470655.33133363677</v>
      </c>
      <c r="CI16" s="87">
        <v>480155.3070733507</v>
      </c>
      <c r="CJ16" s="87">
        <v>489847.03574359976</v>
      </c>
      <c r="CK16" s="87">
        <v>499734.38779493829</v>
      </c>
      <c r="CL16" s="87">
        <v>509821.31180130289</v>
      </c>
      <c r="CM16" s="87">
        <v>520111.83603689959</v>
      </c>
      <c r="CN16" s="87">
        <v>530610.07008491899</v>
      </c>
      <c r="CO16" s="87">
        <v>545880.40294763434</v>
      </c>
      <c r="CP16" s="87">
        <v>561590.19800468883</v>
      </c>
      <c r="CQ16" s="87">
        <v>577752.10246043571</v>
      </c>
      <c r="CR16" s="87">
        <v>594379.12749087356</v>
      </c>
      <c r="CS16" s="87">
        <v>611484.65871832112</v>
      </c>
      <c r="CT16" s="87">
        <v>629082.46698754258</v>
      </c>
      <c r="CU16" s="87">
        <v>647186.71945199417</v>
      </c>
      <c r="CV16" s="87">
        <v>665811.99097912316</v>
      </c>
      <c r="CW16" s="87">
        <v>684973.27588389523</v>
      </c>
      <c r="CX16" s="87">
        <v>704686.00000000081</v>
      </c>
      <c r="CY16" s="87">
        <v>716810</v>
      </c>
      <c r="CZ16" s="87">
        <v>729000</v>
      </c>
      <c r="DA16" s="87">
        <v>741338</v>
      </c>
      <c r="DB16" s="87">
        <v>753899</v>
      </c>
      <c r="DC16" s="87">
        <v>766763</v>
      </c>
      <c r="DD16" s="87">
        <v>779974</v>
      </c>
      <c r="DE16" s="87">
        <v>793594</v>
      </c>
      <c r="DF16" s="87">
        <v>807664</v>
      </c>
      <c r="DG16" s="87">
        <v>822214</v>
      </c>
      <c r="DH16" s="87">
        <v>837264</v>
      </c>
      <c r="DI16" s="15">
        <v>852892</v>
      </c>
      <c r="DJ16" s="15">
        <v>869132</v>
      </c>
      <c r="DK16" s="15">
        <v>886061</v>
      </c>
      <c r="DL16" s="15">
        <v>903757</v>
      </c>
      <c r="DM16" s="15">
        <v>922307</v>
      </c>
      <c r="DN16" s="15">
        <v>941798</v>
      </c>
      <c r="DO16" s="15">
        <v>962279</v>
      </c>
      <c r="DP16" s="15">
        <v>983683</v>
      </c>
      <c r="DQ16" s="15">
        <v>1005911</v>
      </c>
      <c r="DR16" s="15">
        <v>1028930.0000000001</v>
      </c>
      <c r="DS16" s="15">
        <v>1052619</v>
      </c>
      <c r="DT16" s="15">
        <v>1077102</v>
      </c>
      <c r="DU16" s="15">
        <v>1102885</v>
      </c>
      <c r="DV16" s="15">
        <v>1130634</v>
      </c>
      <c r="DW16" s="15">
        <v>1160795</v>
      </c>
      <c r="DX16" s="15">
        <v>1193517</v>
      </c>
      <c r="DY16" s="15">
        <v>1228527</v>
      </c>
      <c r="DZ16" s="15">
        <v>1265211</v>
      </c>
      <c r="EA16" s="15">
        <v>1302670</v>
      </c>
      <c r="EB16" s="15">
        <v>1340258</v>
      </c>
      <c r="EC16" s="15">
        <v>1377808</v>
      </c>
      <c r="ED16" s="15">
        <v>1415362</v>
      </c>
      <c r="EE16" s="15">
        <v>1452727</v>
      </c>
      <c r="EF16" s="15">
        <v>1489685</v>
      </c>
      <c r="EG16" s="15">
        <v>1526132</v>
      </c>
      <c r="EH16" s="15">
        <v>1561687</v>
      </c>
      <c r="EI16" s="15">
        <v>1596395</v>
      </c>
      <c r="EJ16" s="15">
        <v>1630993</v>
      </c>
      <c r="EK16" s="15">
        <v>1666564</v>
      </c>
      <c r="EL16" s="15">
        <v>1703757</v>
      </c>
      <c r="EM16" s="15">
        <v>1742534</v>
      </c>
      <c r="EN16" s="15">
        <v>1782284</v>
      </c>
      <c r="EO16" s="15">
        <v>1822237</v>
      </c>
      <c r="EP16" s="15">
        <v>1861323</v>
      </c>
      <c r="EQ16" s="15">
        <v>1898598</v>
      </c>
      <c r="ER16" s="15">
        <v>1934294</v>
      </c>
      <c r="ES16" s="15">
        <v>1968054</v>
      </c>
      <c r="ET16" s="15">
        <v>1997524</v>
      </c>
      <c r="EU16" s="15">
        <v>2019732</v>
      </c>
      <c r="EV16" s="15">
        <v>2032805</v>
      </c>
      <c r="EW16" s="15">
        <v>2035738</v>
      </c>
      <c r="EX16" s="15">
        <v>2029832</v>
      </c>
      <c r="EY16" s="15">
        <v>2018355</v>
      </c>
      <c r="EZ16" s="15">
        <v>2005953</v>
      </c>
      <c r="FA16" s="15">
        <v>1996115</v>
      </c>
      <c r="FB16" s="15">
        <v>1989933</v>
      </c>
      <c r="FC16" s="15">
        <v>1986926</v>
      </c>
      <c r="FD16" s="15">
        <v>1987130</v>
      </c>
      <c r="FE16" s="15">
        <v>1990135</v>
      </c>
      <c r="FF16" s="15">
        <v>1995575</v>
      </c>
      <c r="FG16" s="15">
        <v>2003793</v>
      </c>
      <c r="FH16" s="15">
        <v>2014988</v>
      </c>
      <c r="FI16" s="15">
        <v>2028528</v>
      </c>
      <c r="FJ16" s="15">
        <v>2043448</v>
      </c>
      <c r="FK16" s="15">
        <v>2059011</v>
      </c>
      <c r="FL16" s="15">
        <v>2075041.0000000002</v>
      </c>
      <c r="FM16" s="15">
        <v>2091532.0000000002</v>
      </c>
      <c r="FN16" s="15">
        <v>2108327</v>
      </c>
      <c r="FO16" s="15">
        <v>2125267</v>
      </c>
      <c r="FP16" s="15">
        <v>2142252</v>
      </c>
    </row>
    <row r="17" spans="1:172" x14ac:dyDescent="0.25">
      <c r="A17" s="15" t="s">
        <v>88</v>
      </c>
      <c r="B17" s="87">
        <v>606177.99572442367</v>
      </c>
      <c r="C17" s="87">
        <v>612301.00578224612</v>
      </c>
      <c r="D17" s="87">
        <v>618485.86442651134</v>
      </c>
      <c r="E17" s="87">
        <v>624733.19639041554</v>
      </c>
      <c r="F17" s="87">
        <v>631043.63271759148</v>
      </c>
      <c r="G17" s="87">
        <v>637417.81082585</v>
      </c>
      <c r="H17" s="87">
        <v>643856.37457156589</v>
      </c>
      <c r="I17" s="87">
        <v>650359.97431471292</v>
      </c>
      <c r="J17" s="87">
        <v>656929.26698455855</v>
      </c>
      <c r="K17" s="87">
        <v>663564.91614601878</v>
      </c>
      <c r="L17" s="87">
        <v>670267.59206668579</v>
      </c>
      <c r="M17" s="31">
        <v>677037.97178453079</v>
      </c>
      <c r="N17" s="31">
        <v>683876.73917629384</v>
      </c>
      <c r="O17" s="31">
        <v>690784.58502655954</v>
      </c>
      <c r="P17" s="31">
        <v>697762.20709753491</v>
      </c>
      <c r="Q17" s="31">
        <v>704810.31019953021</v>
      </c>
      <c r="R17" s="31">
        <v>711929.60626215185</v>
      </c>
      <c r="S17" s="31">
        <v>719120.81440621405</v>
      </c>
      <c r="T17" s="31">
        <v>726384.66101637785</v>
      </c>
      <c r="U17" s="31">
        <v>733721.87981452304</v>
      </c>
      <c r="V17" s="31">
        <v>741133.21193386184</v>
      </c>
      <c r="W17" s="87">
        <v>748619.40599379956</v>
      </c>
      <c r="X17" s="87">
        <v>756181.21817555511</v>
      </c>
      <c r="Y17" s="87">
        <v>763819.4122985407</v>
      </c>
      <c r="Z17" s="87">
        <v>771534.75989751588</v>
      </c>
      <c r="AA17" s="87">
        <v>779328.04030052107</v>
      </c>
      <c r="AB17" s="87">
        <v>787200.04070759728</v>
      </c>
      <c r="AC17" s="87">
        <v>795151.55627030018</v>
      </c>
      <c r="AD17" s="87">
        <v>803183.39017202042</v>
      </c>
      <c r="AE17" s="87">
        <v>811296.35370911157</v>
      </c>
      <c r="AF17" s="87">
        <v>819491.26637284015</v>
      </c>
      <c r="AG17" s="87">
        <v>827768.95593216131</v>
      </c>
      <c r="AH17" s="87">
        <v>836130.25851733482</v>
      </c>
      <c r="AI17" s="87">
        <v>844576.01870437863</v>
      </c>
      <c r="AJ17" s="87">
        <v>853107.08960038261</v>
      </c>
      <c r="AK17" s="87">
        <v>861724.33292967931</v>
      </c>
      <c r="AL17" s="87">
        <v>870428.61912088841</v>
      </c>
      <c r="AM17" s="87">
        <v>879220.82739483682</v>
      </c>
      <c r="AN17" s="87">
        <v>888101.8458533705</v>
      </c>
      <c r="AO17" s="87">
        <v>897072.57156906114</v>
      </c>
      <c r="AP17" s="87">
        <v>906133.91067581961</v>
      </c>
      <c r="AQ17" s="87">
        <v>915286.77846042346</v>
      </c>
      <c r="AR17" s="87">
        <v>924532.09945497324</v>
      </c>
      <c r="AS17" s="87">
        <v>933870.80753027613</v>
      </c>
      <c r="AT17" s="87">
        <v>943303.84599017794</v>
      </c>
      <c r="AU17" s="87">
        <v>952832.16766684642</v>
      </c>
      <c r="AV17" s="87">
        <v>962456.73501701688</v>
      </c>
      <c r="AW17" s="87">
        <v>972178.52021920891</v>
      </c>
      <c r="AX17" s="87">
        <v>981998.50527192827</v>
      </c>
      <c r="AY17" s="87">
        <v>991917.68209285685</v>
      </c>
      <c r="AZ17" s="87">
        <v>1001937.0526190476</v>
      </c>
      <c r="BA17" s="87">
        <v>1018415.1015268416</v>
      </c>
      <c r="BB17" s="87">
        <v>1035164.1515869527</v>
      </c>
      <c r="BC17" s="87">
        <v>1052188.6597363001</v>
      </c>
      <c r="BD17" s="87">
        <v>1069493.1562114437</v>
      </c>
      <c r="BE17" s="87">
        <v>1087082.2457540829</v>
      </c>
      <c r="BF17" s="87">
        <v>1104960.6088363819</v>
      </c>
      <c r="BG17" s="87">
        <v>1123133.0029064468</v>
      </c>
      <c r="BH17" s="87">
        <v>1141604.2636542895</v>
      </c>
      <c r="BI17" s="87">
        <v>1160379.3062986054</v>
      </c>
      <c r="BJ17" s="87">
        <v>1179463.1268947204</v>
      </c>
      <c r="BK17" s="87">
        <v>1197749.1021118951</v>
      </c>
      <c r="BL17" s="87">
        <v>1216318.5765602193</v>
      </c>
      <c r="BM17" s="87">
        <v>1235175.9455105546</v>
      </c>
      <c r="BN17" s="87">
        <v>1254325.6723764741</v>
      </c>
      <c r="BO17" s="87">
        <v>1273772.2897707201</v>
      </c>
      <c r="BP17" s="87">
        <v>1293520.400578046</v>
      </c>
      <c r="BQ17" s="87">
        <v>1313574.6790446858</v>
      </c>
      <c r="BR17" s="87">
        <v>1333939.8718847195</v>
      </c>
      <c r="BS17" s="87">
        <v>1354620.7994035864</v>
      </c>
      <c r="BT17" s="87">
        <v>1375622.3566390208</v>
      </c>
      <c r="BU17" s="87">
        <v>1404533.3714337382</v>
      </c>
      <c r="BV17" s="87">
        <v>1434051.9997732826</v>
      </c>
      <c r="BW17" s="87">
        <v>1464191.0116770556</v>
      </c>
      <c r="BX17" s="87">
        <v>1494963.4455478699</v>
      </c>
      <c r="BY17" s="87">
        <v>1526382.6138124766</v>
      </c>
      <c r="BZ17" s="87">
        <v>1558462.1086806401</v>
      </c>
      <c r="CA17" s="87">
        <v>1591215.808025246</v>
      </c>
      <c r="CB17" s="87">
        <v>1624657.8813859934</v>
      </c>
      <c r="CC17" s="87">
        <v>1658802.7960992621</v>
      </c>
      <c r="CD17" s="87">
        <v>1693665.3235568099</v>
      </c>
      <c r="CE17" s="87">
        <v>1727851.2307670689</v>
      </c>
      <c r="CF17" s="87">
        <v>1762727.1658332045</v>
      </c>
      <c r="CG17" s="87">
        <v>1798307.0566711556</v>
      </c>
      <c r="CH17" s="87">
        <v>1834605.1123258623</v>
      </c>
      <c r="CI17" s="87">
        <v>1871635.8286457341</v>
      </c>
      <c r="CJ17" s="87">
        <v>1909413.9940716561</v>
      </c>
      <c r="CK17" s="87">
        <v>1947954.695542841</v>
      </c>
      <c r="CL17" s="87">
        <v>1987273.3245218911</v>
      </c>
      <c r="CM17" s="87">
        <v>2027385.5831414713</v>
      </c>
      <c r="CN17" s="87">
        <v>2068307.4904750506</v>
      </c>
      <c r="CO17" s="87">
        <v>2127830.9439913887</v>
      </c>
      <c r="CP17" s="87">
        <v>2189067.4123930037</v>
      </c>
      <c r="CQ17" s="87">
        <v>2252066.194230698</v>
      </c>
      <c r="CR17" s="87">
        <v>2316878.0068095033</v>
      </c>
      <c r="CS17" s="87">
        <v>2383555.0270187557</v>
      </c>
      <c r="CT17" s="87">
        <v>2452150.9333372116</v>
      </c>
      <c r="CU17" s="87">
        <v>2522720.9490470225</v>
      </c>
      <c r="CV17" s="87">
        <v>2595321.8866913593</v>
      </c>
      <c r="CW17" s="87">
        <v>2670012.1938114711</v>
      </c>
      <c r="CX17" s="87">
        <v>2746852.0000000047</v>
      </c>
      <c r="CY17" s="87">
        <v>2832248</v>
      </c>
      <c r="CZ17" s="87">
        <v>2922040</v>
      </c>
      <c r="DA17" s="87">
        <v>3015662</v>
      </c>
      <c r="DB17" s="87">
        <v>3112775</v>
      </c>
      <c r="DC17" s="87">
        <v>3213289</v>
      </c>
      <c r="DD17" s="87">
        <v>3317282</v>
      </c>
      <c r="DE17" s="87">
        <v>3425070</v>
      </c>
      <c r="DF17" s="87">
        <v>3537167</v>
      </c>
      <c r="DG17" s="87">
        <v>3654172</v>
      </c>
      <c r="DH17" s="87">
        <v>3776679</v>
      </c>
      <c r="DI17" s="15">
        <v>3905038</v>
      </c>
      <c r="DJ17" s="15">
        <v>4039209</v>
      </c>
      <c r="DK17" s="15">
        <v>4178725.9999999995</v>
      </c>
      <c r="DL17" s="15">
        <v>4322854</v>
      </c>
      <c r="DM17" s="15">
        <v>4471178</v>
      </c>
      <c r="DN17" s="15">
        <v>4623340</v>
      </c>
      <c r="DO17" s="15">
        <v>4779825</v>
      </c>
      <c r="DP17" s="15">
        <v>4941901</v>
      </c>
      <c r="DQ17" s="15">
        <v>5111326</v>
      </c>
      <c r="DR17" s="15">
        <v>5289312</v>
      </c>
      <c r="DS17" s="15">
        <v>5476978</v>
      </c>
      <c r="DT17" s="15">
        <v>5673914</v>
      </c>
      <c r="DU17" s="15">
        <v>5877725</v>
      </c>
      <c r="DV17" s="15">
        <v>6085078</v>
      </c>
      <c r="DW17" s="15">
        <v>6293875</v>
      </c>
      <c r="DX17" s="15">
        <v>6502566</v>
      </c>
      <c r="DY17" s="15">
        <v>6712825</v>
      </c>
      <c r="DZ17" s="15">
        <v>6929663</v>
      </c>
      <c r="EA17" s="15">
        <v>7160021</v>
      </c>
      <c r="EB17" s="15">
        <v>7408630</v>
      </c>
      <c r="EC17" s="15">
        <v>7675582</v>
      </c>
      <c r="ED17" s="15">
        <v>7958239</v>
      </c>
      <c r="EE17" s="15">
        <v>8254745.9999999991</v>
      </c>
      <c r="EF17" s="15">
        <v>8562259</v>
      </c>
      <c r="EG17" s="15">
        <v>8877489</v>
      </c>
      <c r="EH17" s="15">
        <v>9200150</v>
      </c>
      <c r="EI17" s="15">
        <v>9527202</v>
      </c>
      <c r="EJ17" s="15">
        <v>9849129</v>
      </c>
      <c r="EK17" s="15">
        <v>10153852</v>
      </c>
      <c r="EL17" s="15">
        <v>10432409</v>
      </c>
      <c r="EM17" s="15">
        <v>10681008</v>
      </c>
      <c r="EN17" s="15">
        <v>10900511</v>
      </c>
      <c r="EO17" s="15">
        <v>11092775</v>
      </c>
      <c r="EP17" s="15">
        <v>11261752</v>
      </c>
      <c r="EQ17" s="15">
        <v>11410721</v>
      </c>
      <c r="ER17" s="15">
        <v>11541215</v>
      </c>
      <c r="ES17" s="15">
        <v>11653254</v>
      </c>
      <c r="ET17" s="15">
        <v>11747079</v>
      </c>
      <c r="EU17" s="15">
        <v>11822722</v>
      </c>
      <c r="EV17" s="15">
        <v>11881482</v>
      </c>
      <c r="EW17" s="15">
        <v>11923906</v>
      </c>
      <c r="EX17" s="15">
        <v>11954293</v>
      </c>
      <c r="EY17" s="15">
        <v>11982219</v>
      </c>
      <c r="EZ17" s="15">
        <v>12019911</v>
      </c>
      <c r="FA17" s="15">
        <v>12076697</v>
      </c>
      <c r="FB17" s="15">
        <v>12155496</v>
      </c>
      <c r="FC17" s="15">
        <v>12255920</v>
      </c>
      <c r="FD17" s="15">
        <v>12379553</v>
      </c>
      <c r="FE17" s="15">
        <v>12526964</v>
      </c>
      <c r="FF17" s="15">
        <v>12697728</v>
      </c>
      <c r="FG17" s="15">
        <v>12894323</v>
      </c>
      <c r="FH17" s="15">
        <v>13115149</v>
      </c>
      <c r="FI17" s="15">
        <v>13350378</v>
      </c>
      <c r="FJ17" s="15">
        <v>13586710</v>
      </c>
      <c r="FK17" s="15">
        <v>13814642</v>
      </c>
      <c r="FL17" s="15">
        <v>14030338</v>
      </c>
      <c r="FM17" s="15">
        <v>14236599</v>
      </c>
      <c r="FN17" s="15">
        <v>14438812</v>
      </c>
      <c r="FO17" s="15">
        <v>14645473</v>
      </c>
      <c r="FP17" s="15">
        <v>14862927</v>
      </c>
    </row>
    <row r="18" spans="1:172" x14ac:dyDescent="0.25">
      <c r="A18" s="2" t="s">
        <v>192</v>
      </c>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row>
    <row r="19" spans="1:172" x14ac:dyDescent="0.25">
      <c r="A19" s="15" t="s">
        <v>2</v>
      </c>
      <c r="B19" s="87">
        <v>271551.25435455603</v>
      </c>
      <c r="C19" s="87">
        <v>272637.45937197428</v>
      </c>
      <c r="D19" s="87">
        <v>273728.00920946221</v>
      </c>
      <c r="E19" s="87">
        <v>274822.92124630004</v>
      </c>
      <c r="F19" s="87">
        <v>275922.2129312852</v>
      </c>
      <c r="G19" s="87">
        <v>277025.90178301034</v>
      </c>
      <c r="H19" s="87">
        <v>278134.00539014238</v>
      </c>
      <c r="I19" s="87">
        <v>279246.54141170305</v>
      </c>
      <c r="J19" s="87">
        <v>280363.52757734986</v>
      </c>
      <c r="K19" s="87">
        <v>281484.98168765922</v>
      </c>
      <c r="L19" s="87">
        <v>282610.92161440989</v>
      </c>
      <c r="M19" s="87">
        <v>283741.36530086753</v>
      </c>
      <c r="N19" s="87">
        <v>284876.33076207095</v>
      </c>
      <c r="O19" s="87">
        <v>286015.83608511928</v>
      </c>
      <c r="P19" s="87">
        <v>287159.89942945971</v>
      </c>
      <c r="Q19" s="87">
        <v>288308.53902717755</v>
      </c>
      <c r="R19" s="87">
        <v>289461.77318328631</v>
      </c>
      <c r="S19" s="87">
        <v>290619.6202760195</v>
      </c>
      <c r="T19" s="87">
        <v>291782.09875712357</v>
      </c>
      <c r="U19" s="87">
        <v>292949.22715215205</v>
      </c>
      <c r="V19" s="87">
        <v>294121.02406076068</v>
      </c>
      <c r="W19" s="87">
        <v>295591.62918106449</v>
      </c>
      <c r="X19" s="87">
        <v>297069.58732696978</v>
      </c>
      <c r="Y19" s="87">
        <v>298554.93526360457</v>
      </c>
      <c r="Z19" s="87">
        <v>300047.7099399225</v>
      </c>
      <c r="AA19" s="87">
        <v>301547.9484896221</v>
      </c>
      <c r="AB19" s="87">
        <v>303055.68823207018</v>
      </c>
      <c r="AC19" s="87">
        <v>304570.96667323046</v>
      </c>
      <c r="AD19" s="87">
        <v>306093.82150659664</v>
      </c>
      <c r="AE19" s="87">
        <v>307624.29061412957</v>
      </c>
      <c r="AF19" s="87">
        <v>309162.41206720017</v>
      </c>
      <c r="AG19" s="87">
        <v>311017.38653960335</v>
      </c>
      <c r="AH19" s="87">
        <v>312883.49085884105</v>
      </c>
      <c r="AI19" s="87">
        <v>314760.79180399416</v>
      </c>
      <c r="AJ19" s="87">
        <v>316649.35655481822</v>
      </c>
      <c r="AK19" s="87">
        <v>318549.25269414717</v>
      </c>
      <c r="AL19" s="87">
        <v>320460.54821031209</v>
      </c>
      <c r="AM19" s="87">
        <v>322383.31149957405</v>
      </c>
      <c r="AN19" s="87">
        <v>324317.61136857158</v>
      </c>
      <c r="AO19" s="87">
        <v>326263.51703678304</v>
      </c>
      <c r="AP19" s="87">
        <v>328221.09813900385</v>
      </c>
      <c r="AQ19" s="87">
        <v>330518.64582597645</v>
      </c>
      <c r="AR19" s="87">
        <v>332832.27634675836</v>
      </c>
      <c r="AS19" s="87">
        <v>335162.10228118568</v>
      </c>
      <c r="AT19" s="87">
        <v>337508.23699715402</v>
      </c>
      <c r="AU19" s="87">
        <v>339870.79465613409</v>
      </c>
      <c r="AV19" s="87">
        <v>342249.89021872712</v>
      </c>
      <c r="AW19" s="87">
        <v>344645.63945025823</v>
      </c>
      <c r="AX19" s="87">
        <v>347058.15892641002</v>
      </c>
      <c r="AY19" s="87">
        <v>349487.56603889493</v>
      </c>
      <c r="AZ19" s="87">
        <v>351933.97900116729</v>
      </c>
      <c r="BA19" s="87">
        <v>355101.38481217704</v>
      </c>
      <c r="BB19" s="87">
        <v>358297.29727548652</v>
      </c>
      <c r="BC19" s="87">
        <v>361521.97295096581</v>
      </c>
      <c r="BD19" s="87">
        <v>364775.6707075244</v>
      </c>
      <c r="BE19" s="87">
        <v>368058.651743892</v>
      </c>
      <c r="BF19" s="87">
        <v>371371.17960958689</v>
      </c>
      <c r="BG19" s="87">
        <v>374713.5202260731</v>
      </c>
      <c r="BH19" s="87">
        <v>378085.94190810766</v>
      </c>
      <c r="BI19" s="87">
        <v>381488.71538528049</v>
      </c>
      <c r="BJ19" s="87">
        <v>384922.1138237479</v>
      </c>
      <c r="BK19" s="87">
        <v>387231.64650668966</v>
      </c>
      <c r="BL19" s="87">
        <v>389555.03638572979</v>
      </c>
      <c r="BM19" s="87">
        <v>391892.36660404416</v>
      </c>
      <c r="BN19" s="87">
        <v>394243.72080366849</v>
      </c>
      <c r="BO19" s="87">
        <v>396609.18312849046</v>
      </c>
      <c r="BP19" s="87">
        <v>398988.83822726132</v>
      </c>
      <c r="BQ19" s="87">
        <v>401382.77125662495</v>
      </c>
      <c r="BR19" s="87">
        <v>403791.06788416475</v>
      </c>
      <c r="BS19" s="87">
        <v>406213.81429146969</v>
      </c>
      <c r="BT19" s="87">
        <v>408651.09717721847</v>
      </c>
      <c r="BU19" s="87">
        <v>414780.8636348772</v>
      </c>
      <c r="BV19" s="87">
        <v>421002.5765894003</v>
      </c>
      <c r="BW19" s="87">
        <v>427317.61523824127</v>
      </c>
      <c r="BX19" s="87">
        <v>433727.3794668148</v>
      </c>
      <c r="BY19" s="87">
        <v>440233.29015881696</v>
      </c>
      <c r="BZ19" s="87">
        <v>446836.78951119917</v>
      </c>
      <c r="CA19" s="87">
        <v>453539.34135386709</v>
      </c>
      <c r="CB19" s="87">
        <v>460342.43147417507</v>
      </c>
      <c r="CC19" s="87">
        <v>467247.56794628763</v>
      </c>
      <c r="CD19" s="87">
        <v>474256.28146548191</v>
      </c>
      <c r="CE19" s="87">
        <v>480895.8694059992</v>
      </c>
      <c r="CF19" s="87">
        <v>487628.41157768323</v>
      </c>
      <c r="CG19" s="87">
        <v>494455.20933977084</v>
      </c>
      <c r="CH19" s="87">
        <v>501377.58227052767</v>
      </c>
      <c r="CI19" s="87">
        <v>508396.86842231505</v>
      </c>
      <c r="CJ19" s="87">
        <v>515514.42458022747</v>
      </c>
      <c r="CK19" s="87">
        <v>522731.62652435078</v>
      </c>
      <c r="CL19" s="87">
        <v>530049.86929569172</v>
      </c>
      <c r="CM19" s="87">
        <v>537470.56746583141</v>
      </c>
      <c r="CN19" s="87">
        <v>544995.15541035309</v>
      </c>
      <c r="CO19" s="87">
        <v>554805.06820773904</v>
      </c>
      <c r="CP19" s="87">
        <v>564791.5594354783</v>
      </c>
      <c r="CQ19" s="87">
        <v>574957.80750531692</v>
      </c>
      <c r="CR19" s="87">
        <v>585307.04804041272</v>
      </c>
      <c r="CS19" s="87">
        <v>595842.57490514009</v>
      </c>
      <c r="CT19" s="87">
        <v>606567.7412534327</v>
      </c>
      <c r="CU19" s="87">
        <v>617485.96059599437</v>
      </c>
      <c r="CV19" s="87">
        <v>628600.70788672229</v>
      </c>
      <c r="CW19" s="87">
        <v>639915.52062868339</v>
      </c>
      <c r="CX19" s="87">
        <v>651433.99999999965</v>
      </c>
      <c r="CY19" s="87">
        <v>666806</v>
      </c>
      <c r="CZ19" s="87">
        <v>683139</v>
      </c>
      <c r="DA19" s="87">
        <v>700494</v>
      </c>
      <c r="DB19" s="87">
        <v>718871</v>
      </c>
      <c r="DC19" s="87">
        <v>738295</v>
      </c>
      <c r="DD19" s="87">
        <v>758751</v>
      </c>
      <c r="DE19" s="87">
        <v>780219</v>
      </c>
      <c r="DF19" s="87">
        <v>802673</v>
      </c>
      <c r="DG19" s="87">
        <v>826069</v>
      </c>
      <c r="DH19" s="87">
        <v>850377</v>
      </c>
      <c r="DI19" s="15">
        <v>875586</v>
      </c>
      <c r="DJ19" s="15">
        <v>901690</v>
      </c>
      <c r="DK19" s="15">
        <v>928742</v>
      </c>
      <c r="DL19" s="15">
        <v>956794</v>
      </c>
      <c r="DM19" s="15">
        <v>985907</v>
      </c>
      <c r="DN19" s="15">
        <v>1016093</v>
      </c>
      <c r="DO19" s="15">
        <v>1047345</v>
      </c>
      <c r="DP19" s="15">
        <v>1079580</v>
      </c>
      <c r="DQ19" s="15">
        <v>1112749</v>
      </c>
      <c r="DR19" s="15">
        <v>1146776</v>
      </c>
      <c r="DS19" s="15">
        <v>1181659</v>
      </c>
      <c r="DT19" s="15">
        <v>1217443</v>
      </c>
      <c r="DU19" s="15">
        <v>1254156</v>
      </c>
      <c r="DV19" s="15">
        <v>1291857</v>
      </c>
      <c r="DW19" s="15">
        <v>1330594</v>
      </c>
      <c r="DX19" s="15">
        <v>1370364</v>
      </c>
      <c r="DY19" s="15">
        <v>1411139</v>
      </c>
      <c r="DZ19" s="15">
        <v>1453028</v>
      </c>
      <c r="EA19" s="15">
        <v>1496174</v>
      </c>
      <c r="EB19" s="15">
        <v>1540644</v>
      </c>
      <c r="EC19" s="15">
        <v>1586496</v>
      </c>
      <c r="ED19" s="15">
        <v>1633655</v>
      </c>
      <c r="EE19" s="15">
        <v>1681859</v>
      </c>
      <c r="EF19" s="15">
        <v>1730737</v>
      </c>
      <c r="EG19" s="15">
        <v>1780033</v>
      </c>
      <c r="EH19" s="15">
        <v>1829678</v>
      </c>
      <c r="EI19" s="15">
        <v>1879756</v>
      </c>
      <c r="EJ19" s="15">
        <v>1930427</v>
      </c>
      <c r="EK19" s="15">
        <v>1981902</v>
      </c>
      <c r="EL19" s="15">
        <v>2034347</v>
      </c>
      <c r="EM19" s="15">
        <v>2087914.0000000002</v>
      </c>
      <c r="EN19" s="15">
        <v>2142645</v>
      </c>
      <c r="EO19" s="15">
        <v>2198538</v>
      </c>
      <c r="EP19" s="15">
        <v>2255520</v>
      </c>
      <c r="EQ19" s="15">
        <v>2313630</v>
      </c>
      <c r="ER19" s="15">
        <v>2372900</v>
      </c>
      <c r="ES19" s="15">
        <v>2433567</v>
      </c>
      <c r="ET19" s="15">
        <v>2496217</v>
      </c>
      <c r="EU19" s="15">
        <v>2561584</v>
      </c>
      <c r="EV19" s="15">
        <v>2630217</v>
      </c>
      <c r="EW19" s="15">
        <v>2702405</v>
      </c>
      <c r="EX19" s="15">
        <v>2778097</v>
      </c>
      <c r="EY19" s="15">
        <v>2857150</v>
      </c>
      <c r="EZ19" s="15">
        <v>2939246</v>
      </c>
      <c r="FA19" s="15">
        <v>3024198</v>
      </c>
      <c r="FB19" s="15">
        <v>3111908</v>
      </c>
      <c r="FC19" s="15">
        <v>3202512</v>
      </c>
      <c r="FD19" s="15">
        <v>3296237</v>
      </c>
      <c r="FE19" s="15">
        <v>3393408</v>
      </c>
      <c r="FF19" s="15">
        <v>3494200</v>
      </c>
      <c r="FG19" s="15">
        <v>3598646</v>
      </c>
      <c r="FH19" s="15">
        <v>3706555</v>
      </c>
      <c r="FI19" s="15">
        <v>3817497</v>
      </c>
      <c r="FJ19" s="15">
        <v>3930894</v>
      </c>
      <c r="FK19" s="15">
        <v>4046304</v>
      </c>
      <c r="FL19" s="15">
        <v>4163532</v>
      </c>
      <c r="FM19" s="15">
        <v>4282582</v>
      </c>
      <c r="FN19" s="15">
        <v>4403312</v>
      </c>
      <c r="FO19" s="15">
        <v>4525698</v>
      </c>
      <c r="FP19" s="15">
        <v>4649660</v>
      </c>
    </row>
    <row r="20" spans="1:172" x14ac:dyDescent="0.25">
      <c r="A20" s="15" t="s">
        <v>4</v>
      </c>
      <c r="B20" s="87">
        <v>910999.09890254238</v>
      </c>
      <c r="C20" s="87">
        <v>916465.09349595755</v>
      </c>
      <c r="D20" s="87">
        <v>921963.88405693322</v>
      </c>
      <c r="E20" s="87">
        <v>927495.66736127494</v>
      </c>
      <c r="F20" s="87">
        <v>933060.64136544266</v>
      </c>
      <c r="G20" s="87">
        <v>938659.00521363528</v>
      </c>
      <c r="H20" s="87">
        <v>944290.95924491691</v>
      </c>
      <c r="I20" s="87">
        <v>949956.70500038657</v>
      </c>
      <c r="J20" s="87">
        <v>955656.4452303889</v>
      </c>
      <c r="K20" s="87">
        <v>961390.38390177116</v>
      </c>
      <c r="L20" s="87">
        <v>967158.72620518168</v>
      </c>
      <c r="M20" s="87">
        <v>974895.99601482507</v>
      </c>
      <c r="N20" s="87">
        <v>982695.16398294375</v>
      </c>
      <c r="O20" s="87">
        <v>990556.72529480734</v>
      </c>
      <c r="P20" s="87">
        <v>998481.1790971657</v>
      </c>
      <c r="Q20" s="87">
        <v>1006469.0285299431</v>
      </c>
      <c r="R20" s="87">
        <v>1014520.7807581829</v>
      </c>
      <c r="S20" s="87">
        <v>1022636.9470042483</v>
      </c>
      <c r="T20" s="87">
        <v>1030818.0425802823</v>
      </c>
      <c r="U20" s="87">
        <v>1039064.5869209246</v>
      </c>
      <c r="V20" s="87">
        <v>1047377.1036162922</v>
      </c>
      <c r="W20" s="87">
        <v>1058898.2517560706</v>
      </c>
      <c r="X20" s="87">
        <v>1070546.1325253875</v>
      </c>
      <c r="Y20" s="87">
        <v>1082322.1399831669</v>
      </c>
      <c r="Z20" s="87">
        <v>1094227.6835229818</v>
      </c>
      <c r="AA20" s="87">
        <v>1106264.188041735</v>
      </c>
      <c r="AB20" s="87">
        <v>1118433.0941101941</v>
      </c>
      <c r="AC20" s="87">
        <v>1130735.8581454067</v>
      </c>
      <c r="AD20" s="87">
        <v>1143173.9525850064</v>
      </c>
      <c r="AE20" s="87">
        <v>1155748.8660634416</v>
      </c>
      <c r="AF20" s="87">
        <v>1168462.1035901397</v>
      </c>
      <c r="AG20" s="87">
        <v>1178978.2625224502</v>
      </c>
      <c r="AH20" s="87">
        <v>1189589.0668851519</v>
      </c>
      <c r="AI20" s="87">
        <v>1200295.368487118</v>
      </c>
      <c r="AJ20" s="87">
        <v>1211098.0268035016</v>
      </c>
      <c r="AK20" s="87">
        <v>1221997.9090447326</v>
      </c>
      <c r="AL20" s="87">
        <v>1232995.8902261348</v>
      </c>
      <c r="AM20" s="87">
        <v>1244092.85323817</v>
      </c>
      <c r="AN20" s="87">
        <v>1255289.688917313</v>
      </c>
      <c r="AO20" s="87">
        <v>1266587.2961175684</v>
      </c>
      <c r="AP20" s="87">
        <v>1277986.5817826262</v>
      </c>
      <c r="AQ20" s="87">
        <v>1286932.4878551022</v>
      </c>
      <c r="AR20" s="87">
        <v>1295941.0152700872</v>
      </c>
      <c r="AS20" s="87">
        <v>1305012.6023769774</v>
      </c>
      <c r="AT20" s="87">
        <v>1314147.6905936159</v>
      </c>
      <c r="AU20" s="87">
        <v>1323346.7244277708</v>
      </c>
      <c r="AV20" s="87">
        <v>1332610.1514987648</v>
      </c>
      <c r="AW20" s="87">
        <v>1341938.4225592555</v>
      </c>
      <c r="AX20" s="87">
        <v>1351331.9915171699</v>
      </c>
      <c r="AY20" s="87">
        <v>1360791.3154577897</v>
      </c>
      <c r="AZ20" s="87">
        <v>1370316.8546659935</v>
      </c>
      <c r="BA20" s="87">
        <v>1379909.0726486586</v>
      </c>
      <c r="BB20" s="87">
        <v>1389568.4361571986</v>
      </c>
      <c r="BC20" s="87">
        <v>1399295.4152102985</v>
      </c>
      <c r="BD20" s="87">
        <v>1409090.4831167702</v>
      </c>
      <c r="BE20" s="87">
        <v>1418954.1164985872</v>
      </c>
      <c r="BF20" s="87">
        <v>1428886.7953140766</v>
      </c>
      <c r="BG20" s="87">
        <v>1438889.0028812748</v>
      </c>
      <c r="BH20" s="87">
        <v>1448961.225901443</v>
      </c>
      <c r="BI20" s="87">
        <v>1459103.9544827528</v>
      </c>
      <c r="BJ20" s="87">
        <v>1469317.6821641312</v>
      </c>
      <c r="BK20" s="87">
        <v>1478133.5882571195</v>
      </c>
      <c r="BL20" s="87">
        <v>1487002.3897866623</v>
      </c>
      <c r="BM20" s="87">
        <v>1495924.4041253824</v>
      </c>
      <c r="BN20" s="87">
        <v>1504899.9505501348</v>
      </c>
      <c r="BO20" s="87">
        <v>1513929.3502534356</v>
      </c>
      <c r="BP20" s="87">
        <v>1523012.9263549559</v>
      </c>
      <c r="BQ20" s="87">
        <v>1532151.0039130859</v>
      </c>
      <c r="BR20" s="87">
        <v>1541343.9099365643</v>
      </c>
      <c r="BS20" s="87">
        <v>1550591.9733961835</v>
      </c>
      <c r="BT20" s="87">
        <v>1559895.5252365605</v>
      </c>
      <c r="BU20" s="87">
        <v>1583293.9581151104</v>
      </c>
      <c r="BV20" s="87">
        <v>1607043.3674868369</v>
      </c>
      <c r="BW20" s="87">
        <v>1631149.0179991391</v>
      </c>
      <c r="BX20" s="87">
        <v>1655616.2532691262</v>
      </c>
      <c r="BY20" s="87">
        <v>1680450.4970681628</v>
      </c>
      <c r="BZ20" s="87">
        <v>1705657.2545241849</v>
      </c>
      <c r="CA20" s="87">
        <v>1731242.1133420474</v>
      </c>
      <c r="CB20" s="87">
        <v>1757210.7450421781</v>
      </c>
      <c r="CC20" s="87">
        <v>1783568.9062178105</v>
      </c>
      <c r="CD20" s="87">
        <v>1810322.4398110774</v>
      </c>
      <c r="CE20" s="87">
        <v>1835666.9539684348</v>
      </c>
      <c r="CF20" s="87">
        <v>1861366.2913239931</v>
      </c>
      <c r="CG20" s="87">
        <v>1887425.419402529</v>
      </c>
      <c r="CH20" s="87">
        <v>1913849.3752741646</v>
      </c>
      <c r="CI20" s="87">
        <v>1940643.2665280032</v>
      </c>
      <c r="CJ20" s="87">
        <v>1967812.2722593951</v>
      </c>
      <c r="CK20" s="87">
        <v>1995361.6440710269</v>
      </c>
      <c r="CL20" s="87">
        <v>2023296.7070880216</v>
      </c>
      <c r="CM20" s="87">
        <v>2051622.860987254</v>
      </c>
      <c r="CN20" s="87">
        <v>2080345.5810410755</v>
      </c>
      <c r="CO20" s="87">
        <v>2117791.8014998133</v>
      </c>
      <c r="CP20" s="87">
        <v>2155912.0539268097</v>
      </c>
      <c r="CQ20" s="87">
        <v>2194718.4708974925</v>
      </c>
      <c r="CR20" s="87">
        <v>2234223.4033736475</v>
      </c>
      <c r="CS20" s="87">
        <v>2274439.4246343728</v>
      </c>
      <c r="CT20" s="87">
        <v>2315379.3342777919</v>
      </c>
      <c r="CU20" s="87">
        <v>2357056.162294792</v>
      </c>
      <c r="CV20" s="87">
        <v>2399483.173216098</v>
      </c>
      <c r="CW20" s="87">
        <v>2442673.8703339882</v>
      </c>
      <c r="CX20" s="87">
        <v>2486642</v>
      </c>
      <c r="CY20" s="87">
        <v>2545343</v>
      </c>
      <c r="CZ20" s="87">
        <v>2606617</v>
      </c>
      <c r="DA20" s="87">
        <v>2670733</v>
      </c>
      <c r="DB20" s="87">
        <v>2737910</v>
      </c>
      <c r="DC20" s="87">
        <v>2808239</v>
      </c>
      <c r="DD20" s="87">
        <v>2881767</v>
      </c>
      <c r="DE20" s="87">
        <v>2958481</v>
      </c>
      <c r="DF20" s="87">
        <v>3038293</v>
      </c>
      <c r="DG20" s="87">
        <v>3121093</v>
      </c>
      <c r="DH20" s="87">
        <v>3206757</v>
      </c>
      <c r="DI20" s="15">
        <v>3295280</v>
      </c>
      <c r="DJ20" s="15">
        <v>3386803</v>
      </c>
      <c r="DK20" s="15">
        <v>3481654</v>
      </c>
      <c r="DL20" s="15">
        <v>3580241</v>
      </c>
      <c r="DM20" s="15">
        <v>3682879</v>
      </c>
      <c r="DN20" s="15">
        <v>3789381</v>
      </c>
      <c r="DO20" s="15">
        <v>3899648</v>
      </c>
      <c r="DP20" s="15">
        <v>4014107</v>
      </c>
      <c r="DQ20" s="15">
        <v>4133323.9999999995</v>
      </c>
      <c r="DR20" s="15">
        <v>4257508</v>
      </c>
      <c r="DS20" s="15">
        <v>4387532</v>
      </c>
      <c r="DT20" s="15">
        <v>4522886</v>
      </c>
      <c r="DU20" s="15">
        <v>4660726</v>
      </c>
      <c r="DV20" s="15">
        <v>4797188</v>
      </c>
      <c r="DW20" s="15">
        <v>4929846</v>
      </c>
      <c r="DX20" s="15">
        <v>5057375</v>
      </c>
      <c r="DY20" s="15">
        <v>5181505</v>
      </c>
      <c r="DZ20" s="15">
        <v>5306685</v>
      </c>
      <c r="EA20" s="15">
        <v>5439069</v>
      </c>
      <c r="EB20" s="15">
        <v>5583157</v>
      </c>
      <c r="EC20" s="15">
        <v>5740441</v>
      </c>
      <c r="ED20" s="15">
        <v>5909734</v>
      </c>
      <c r="EE20" s="15">
        <v>6089567</v>
      </c>
      <c r="EF20" s="15">
        <v>6277420</v>
      </c>
      <c r="EG20" s="15">
        <v>6471329</v>
      </c>
      <c r="EH20" s="15">
        <v>6670665</v>
      </c>
      <c r="EI20" s="15">
        <v>6875746</v>
      </c>
      <c r="EJ20" s="15">
        <v>7086624</v>
      </c>
      <c r="EK20" s="15">
        <v>7303511</v>
      </c>
      <c r="EL20" s="15">
        <v>7526306</v>
      </c>
      <c r="EM20" s="15">
        <v>7755503</v>
      </c>
      <c r="EN20" s="15">
        <v>7990090</v>
      </c>
      <c r="EO20" s="15">
        <v>8226749</v>
      </c>
      <c r="EP20" s="15">
        <v>8461066</v>
      </c>
      <c r="EQ20" s="15">
        <v>8690155</v>
      </c>
      <c r="ER20" s="15">
        <v>8912872</v>
      </c>
      <c r="ES20" s="15">
        <v>9130876</v>
      </c>
      <c r="ET20" s="15">
        <v>9347777</v>
      </c>
      <c r="EU20" s="15">
        <v>9568717</v>
      </c>
      <c r="EV20" s="15">
        <v>9797731</v>
      </c>
      <c r="EW20" s="15">
        <v>10036102</v>
      </c>
      <c r="EX20" s="15">
        <v>10283694</v>
      </c>
      <c r="EY20" s="15">
        <v>10541470</v>
      </c>
      <c r="EZ20" s="15">
        <v>10810086</v>
      </c>
      <c r="FA20" s="15">
        <v>11090123</v>
      </c>
      <c r="FB20" s="15">
        <v>11382272</v>
      </c>
      <c r="FC20" s="15">
        <v>11687078</v>
      </c>
      <c r="FD20" s="15">
        <v>12004700</v>
      </c>
      <c r="FE20" s="15">
        <v>12335092</v>
      </c>
      <c r="FF20" s="15">
        <v>12678143</v>
      </c>
      <c r="FG20" s="15">
        <v>13033814</v>
      </c>
      <c r="FH20" s="15">
        <v>13401990</v>
      </c>
      <c r="FI20" s="15">
        <v>13782429</v>
      </c>
      <c r="FJ20" s="15">
        <v>14174740</v>
      </c>
      <c r="FK20" s="15">
        <v>14578450</v>
      </c>
      <c r="FL20" s="15">
        <v>14993514</v>
      </c>
      <c r="FM20" s="15">
        <v>15419354</v>
      </c>
      <c r="FN20" s="15">
        <v>15854324</v>
      </c>
      <c r="FO20" s="15">
        <v>16296362</v>
      </c>
      <c r="FP20" s="15">
        <v>16743930</v>
      </c>
    </row>
    <row r="21" spans="1:172" x14ac:dyDescent="0.25">
      <c r="A21" s="15" t="s">
        <v>5</v>
      </c>
      <c r="B21" s="87">
        <v>116219.8719254457</v>
      </c>
      <c r="C21" s="87">
        <v>116917.19115699833</v>
      </c>
      <c r="D21" s="87">
        <v>117618.6943039403</v>
      </c>
      <c r="E21" s="87">
        <v>118324.4064697639</v>
      </c>
      <c r="F21" s="87">
        <v>119034.35290858246</v>
      </c>
      <c r="G21" s="87">
        <v>119748.55902603389</v>
      </c>
      <c r="H21" s="87">
        <v>120467.05038019008</v>
      </c>
      <c r="I21" s="87">
        <v>121189.85268247119</v>
      </c>
      <c r="J21" s="87">
        <v>121916.991798566</v>
      </c>
      <c r="K21" s="87">
        <v>122648.49374935735</v>
      </c>
      <c r="L21" s="87">
        <v>123384.38471185346</v>
      </c>
      <c r="M21" s="87">
        <v>124124.69102012472</v>
      </c>
      <c r="N21" s="87">
        <v>124869.43916624547</v>
      </c>
      <c r="O21" s="87">
        <v>125618.65580124296</v>
      </c>
      <c r="P21" s="87">
        <v>126372.36773605042</v>
      </c>
      <c r="Q21" s="87">
        <v>127130.60194246672</v>
      </c>
      <c r="R21" s="87">
        <v>127893.38555412149</v>
      </c>
      <c r="S21" s="87">
        <v>128660.74586744624</v>
      </c>
      <c r="T21" s="87">
        <v>129432.71034265093</v>
      </c>
      <c r="U21" s="87">
        <v>130209.30660470681</v>
      </c>
      <c r="V21" s="87">
        <v>130990.56244433505</v>
      </c>
      <c r="W21" s="87">
        <v>132169.47750633425</v>
      </c>
      <c r="X21" s="87">
        <v>133359.00280389126</v>
      </c>
      <c r="Y21" s="87">
        <v>134559.23382912629</v>
      </c>
      <c r="Z21" s="87">
        <v>135770.2669335884</v>
      </c>
      <c r="AA21" s="87">
        <v>136992.19933599068</v>
      </c>
      <c r="AB21" s="87">
        <v>138225.12913001457</v>
      </c>
      <c r="AC21" s="87">
        <v>139469.1552921847</v>
      </c>
      <c r="AD21" s="87">
        <v>140724.37768981434</v>
      </c>
      <c r="AE21" s="87">
        <v>141990.89708902265</v>
      </c>
      <c r="AF21" s="87">
        <v>143268.81516282383</v>
      </c>
      <c r="AG21" s="87">
        <v>144558.23449928936</v>
      </c>
      <c r="AH21" s="87">
        <v>145859.25860978293</v>
      </c>
      <c r="AI21" s="87">
        <v>147171.991937271</v>
      </c>
      <c r="AJ21" s="87">
        <v>148496.53986470643</v>
      </c>
      <c r="AK21" s="87">
        <v>149833.00872348878</v>
      </c>
      <c r="AL21" s="87">
        <v>151181.50580200012</v>
      </c>
      <c r="AM21" s="87">
        <v>152542.13935421812</v>
      </c>
      <c r="AN21" s="87">
        <v>153915.01860840607</v>
      </c>
      <c r="AO21" s="87">
        <v>155300.25377588169</v>
      </c>
      <c r="AP21" s="87">
        <v>156697.95605986463</v>
      </c>
      <c r="AQ21" s="87">
        <v>157794.84175228339</v>
      </c>
      <c r="AR21" s="87">
        <v>158899.40564454935</v>
      </c>
      <c r="AS21" s="87">
        <v>160011.70148406117</v>
      </c>
      <c r="AT21" s="87">
        <v>161131.78339444959</v>
      </c>
      <c r="AU21" s="87">
        <v>162259.70587821072</v>
      </c>
      <c r="AV21" s="87">
        <v>163395.52381935815</v>
      </c>
      <c r="AW21" s="87">
        <v>164539.29248609368</v>
      </c>
      <c r="AX21" s="87">
        <v>165691.0675334963</v>
      </c>
      <c r="AY21" s="87">
        <v>166850.90500623075</v>
      </c>
      <c r="AZ21" s="87">
        <v>168018.86134127434</v>
      </c>
      <c r="BA21" s="87">
        <v>169194.9933706632</v>
      </c>
      <c r="BB21" s="87">
        <v>170379.35832425777</v>
      </c>
      <c r="BC21" s="87">
        <v>171572.01383252753</v>
      </c>
      <c r="BD21" s="87">
        <v>172773.01792935515</v>
      </c>
      <c r="BE21" s="87">
        <v>173982.42905486061</v>
      </c>
      <c r="BF21" s="87">
        <v>175200.30605824455</v>
      </c>
      <c r="BG21" s="87">
        <v>176426.70820065221</v>
      </c>
      <c r="BH21" s="87">
        <v>177661.69515805671</v>
      </c>
      <c r="BI21" s="87">
        <v>178905.32702416304</v>
      </c>
      <c r="BJ21" s="87">
        <v>180157.66431333209</v>
      </c>
      <c r="BK21" s="87">
        <v>181238.61029921248</v>
      </c>
      <c r="BL21" s="87">
        <v>182326.04196100775</v>
      </c>
      <c r="BM21" s="87">
        <v>183419.99821277382</v>
      </c>
      <c r="BN21" s="87">
        <v>184520.51820205047</v>
      </c>
      <c r="BO21" s="87">
        <v>185627.64131126276</v>
      </c>
      <c r="BP21" s="87">
        <v>186741.40715913032</v>
      </c>
      <c r="BQ21" s="87">
        <v>187861.85560208512</v>
      </c>
      <c r="BR21" s="87">
        <v>188989.02673569764</v>
      </c>
      <c r="BS21" s="87">
        <v>190122.96089611182</v>
      </c>
      <c r="BT21" s="87">
        <v>191263.69866148845</v>
      </c>
      <c r="BU21" s="87">
        <v>194132.65414141101</v>
      </c>
      <c r="BV21" s="87">
        <v>197044.64395353216</v>
      </c>
      <c r="BW21" s="87">
        <v>200000.3136128351</v>
      </c>
      <c r="BX21" s="87">
        <v>203000.31831702762</v>
      </c>
      <c r="BY21" s="87">
        <v>206045.32309178298</v>
      </c>
      <c r="BZ21" s="87">
        <v>209136.00293815968</v>
      </c>
      <c r="CA21" s="87">
        <v>212273.04298223206</v>
      </c>
      <c r="CB21" s="87">
        <v>215457.13862696552</v>
      </c>
      <c r="CC21" s="87">
        <v>218688.99570636998</v>
      </c>
      <c r="CD21" s="87">
        <v>221969.3306419655</v>
      </c>
      <c r="CE21" s="87">
        <v>225076.9012709533</v>
      </c>
      <c r="CF21" s="87">
        <v>228227.97788874665</v>
      </c>
      <c r="CG21" s="87">
        <v>231423.16957918913</v>
      </c>
      <c r="CH21" s="87">
        <v>234663.09395329779</v>
      </c>
      <c r="CI21" s="87">
        <v>237948.37726864396</v>
      </c>
      <c r="CJ21" s="87">
        <v>241279.65455040499</v>
      </c>
      <c r="CK21" s="87">
        <v>244657.56971411069</v>
      </c>
      <c r="CL21" s="87">
        <v>248082.77569010828</v>
      </c>
      <c r="CM21" s="87">
        <v>251555.93454976979</v>
      </c>
      <c r="CN21" s="87">
        <v>255077.71763346659</v>
      </c>
      <c r="CO21" s="87">
        <v>259669.11655086876</v>
      </c>
      <c r="CP21" s="87">
        <v>264343.16064878443</v>
      </c>
      <c r="CQ21" s="87">
        <v>269101.3375404625</v>
      </c>
      <c r="CR21" s="87">
        <v>273945.16161619086</v>
      </c>
      <c r="CS21" s="87">
        <v>278876.17452528229</v>
      </c>
      <c r="CT21" s="87">
        <v>283895.94566673739</v>
      </c>
      <c r="CU21" s="87">
        <v>289006.07268873864</v>
      </c>
      <c r="CV21" s="87">
        <v>294208.18199713592</v>
      </c>
      <c r="CW21" s="87">
        <v>299503.92927308445</v>
      </c>
      <c r="CX21" s="87">
        <v>304894.99999999994</v>
      </c>
      <c r="CY21" s="87">
        <v>309083</v>
      </c>
      <c r="CZ21" s="87">
        <v>313525</v>
      </c>
      <c r="DA21" s="87">
        <v>318382</v>
      </c>
      <c r="DB21" s="87">
        <v>323755</v>
      </c>
      <c r="DC21" s="87">
        <v>329662</v>
      </c>
      <c r="DD21" s="87">
        <v>336117</v>
      </c>
      <c r="DE21" s="87">
        <v>343013</v>
      </c>
      <c r="DF21" s="87">
        <v>350228</v>
      </c>
      <c r="DG21" s="87">
        <v>357630</v>
      </c>
      <c r="DH21" s="87">
        <v>365049</v>
      </c>
      <c r="DI21" s="15">
        <v>372436</v>
      </c>
      <c r="DJ21" s="15">
        <v>379886</v>
      </c>
      <c r="DK21" s="15">
        <v>387635</v>
      </c>
      <c r="DL21" s="15">
        <v>396012</v>
      </c>
      <c r="DM21" s="15">
        <v>405258</v>
      </c>
      <c r="DN21" s="15">
        <v>415478</v>
      </c>
      <c r="DO21" s="15">
        <v>426622</v>
      </c>
      <c r="DP21" s="15">
        <v>438590</v>
      </c>
      <c r="DQ21" s="15">
        <v>451228</v>
      </c>
      <c r="DR21" s="15">
        <v>464404</v>
      </c>
      <c r="DS21" s="15">
        <v>478106</v>
      </c>
      <c r="DT21" s="15">
        <v>492424</v>
      </c>
      <c r="DU21" s="15">
        <v>507428</v>
      </c>
      <c r="DV21" s="15">
        <v>523250</v>
      </c>
      <c r="DW21" s="15">
        <v>539985</v>
      </c>
      <c r="DX21" s="15">
        <v>557810</v>
      </c>
      <c r="DY21" s="15">
        <v>576755</v>
      </c>
      <c r="DZ21" s="15">
        <v>596540</v>
      </c>
      <c r="EA21" s="15">
        <v>616770</v>
      </c>
      <c r="EB21" s="15">
        <v>637252</v>
      </c>
      <c r="EC21" s="15">
        <v>657581</v>
      </c>
      <c r="ED21" s="15">
        <v>678111</v>
      </c>
      <c r="EE21" s="15">
        <v>700198</v>
      </c>
      <c r="EF21" s="15">
        <v>725688</v>
      </c>
      <c r="EG21" s="15">
        <v>755791</v>
      </c>
      <c r="EH21" s="15">
        <v>791141</v>
      </c>
      <c r="EI21" s="15">
        <v>831011</v>
      </c>
      <c r="EJ21" s="15">
        <v>873440</v>
      </c>
      <c r="EK21" s="15">
        <v>915631</v>
      </c>
      <c r="EL21" s="15">
        <v>955595</v>
      </c>
      <c r="EM21" s="15">
        <v>992671</v>
      </c>
      <c r="EN21" s="15">
        <v>1027476.0000000001</v>
      </c>
      <c r="EO21" s="15">
        <v>1060861</v>
      </c>
      <c r="EP21" s="15">
        <v>1094219</v>
      </c>
      <c r="EQ21" s="15">
        <v>1128577</v>
      </c>
      <c r="ER21" s="15">
        <v>1164091</v>
      </c>
      <c r="ES21" s="15">
        <v>1200522</v>
      </c>
      <c r="ET21" s="15">
        <v>1238124</v>
      </c>
      <c r="EU21" s="15">
        <v>1277118</v>
      </c>
      <c r="EV21" s="15">
        <v>1317708</v>
      </c>
      <c r="EW21" s="15">
        <v>1360070</v>
      </c>
      <c r="EX21" s="15">
        <v>1404263</v>
      </c>
      <c r="EY21" s="15">
        <v>1449925</v>
      </c>
      <c r="EZ21" s="15">
        <v>1496524</v>
      </c>
      <c r="FA21" s="15">
        <v>1543745</v>
      </c>
      <c r="FB21" s="15">
        <v>1591444</v>
      </c>
      <c r="FC21" s="15">
        <v>1639846</v>
      </c>
      <c r="FD21" s="15">
        <v>1689288</v>
      </c>
      <c r="FE21" s="15">
        <v>1740277</v>
      </c>
      <c r="FF21" s="15">
        <v>1793199</v>
      </c>
      <c r="FG21" s="15">
        <v>1848142</v>
      </c>
      <c r="FH21" s="15">
        <v>1905020</v>
      </c>
      <c r="FI21" s="15">
        <v>1963708</v>
      </c>
      <c r="FJ21" s="15">
        <v>2024037</v>
      </c>
      <c r="FK21" s="15">
        <v>2085860.0000000002</v>
      </c>
      <c r="FL21" s="15">
        <v>2149134</v>
      </c>
      <c r="FM21" s="15">
        <v>2213900</v>
      </c>
      <c r="FN21" s="15">
        <v>2280092</v>
      </c>
      <c r="FO21" s="15">
        <v>2347696</v>
      </c>
      <c r="FP21" s="15">
        <v>2416664</v>
      </c>
    </row>
    <row r="22" spans="1:172" x14ac:dyDescent="0.25">
      <c r="A22" s="15" t="s">
        <v>6</v>
      </c>
      <c r="B22" s="87">
        <v>223195.97047194035</v>
      </c>
      <c r="C22" s="87">
        <v>223865.55838335614</v>
      </c>
      <c r="D22" s="87">
        <v>224537.15505850621</v>
      </c>
      <c r="E22" s="87">
        <v>225210.76652368167</v>
      </c>
      <c r="F22" s="87">
        <v>225886.3988232527</v>
      </c>
      <c r="G22" s="87">
        <v>226564.0580197224</v>
      </c>
      <c r="H22" s="87">
        <v>227243.75019378157</v>
      </c>
      <c r="I22" s="87">
        <v>227925.48144436287</v>
      </c>
      <c r="J22" s="87">
        <v>228609.25788869592</v>
      </c>
      <c r="K22" s="87">
        <v>229295.08566236196</v>
      </c>
      <c r="L22" s="87">
        <v>229982.97091934909</v>
      </c>
      <c r="M22" s="87">
        <v>230902.90280302658</v>
      </c>
      <c r="N22" s="87">
        <v>231826.51441423869</v>
      </c>
      <c r="O22" s="87">
        <v>232753.82047189565</v>
      </c>
      <c r="P22" s="87">
        <v>233684.83575378321</v>
      </c>
      <c r="Q22" s="87">
        <v>234619.57509679833</v>
      </c>
      <c r="R22" s="87">
        <v>235558.05339718555</v>
      </c>
      <c r="S22" s="87">
        <v>236500.28561077433</v>
      </c>
      <c r="T22" s="87">
        <v>237446.28675321743</v>
      </c>
      <c r="U22" s="87">
        <v>238396.07190023028</v>
      </c>
      <c r="V22" s="87">
        <v>239349.65618783122</v>
      </c>
      <c r="W22" s="87">
        <v>241025.10378114582</v>
      </c>
      <c r="X22" s="87">
        <v>242712.27950761377</v>
      </c>
      <c r="Y22" s="87">
        <v>244411.26546416705</v>
      </c>
      <c r="Z22" s="87">
        <v>246122.14432241622</v>
      </c>
      <c r="AA22" s="87">
        <v>247844.99933267309</v>
      </c>
      <c r="AB22" s="87">
        <v>249579.91432800176</v>
      </c>
      <c r="AC22" s="87">
        <v>251326.97372829777</v>
      </c>
      <c r="AD22" s="87">
        <v>253086.26254439581</v>
      </c>
      <c r="AE22" s="87">
        <v>254857.86638220656</v>
      </c>
      <c r="AF22" s="87">
        <v>256641.87144688197</v>
      </c>
      <c r="AG22" s="87">
        <v>258438.36454701016</v>
      </c>
      <c r="AH22" s="87">
        <v>260247.43309883919</v>
      </c>
      <c r="AI22" s="87">
        <v>262069.16513053107</v>
      </c>
      <c r="AJ22" s="87">
        <v>263903.64928644476</v>
      </c>
      <c r="AK22" s="87">
        <v>265750.9748314498</v>
      </c>
      <c r="AL22" s="87">
        <v>267611.23165526992</v>
      </c>
      <c r="AM22" s="87">
        <v>269484.51027685683</v>
      </c>
      <c r="AN22" s="87">
        <v>271370.90184879478</v>
      </c>
      <c r="AO22" s="87">
        <v>273270.49816173629</v>
      </c>
      <c r="AP22" s="87">
        <v>275183.39164886845</v>
      </c>
      <c r="AQ22" s="87">
        <v>277109.67539041053</v>
      </c>
      <c r="AR22" s="87">
        <v>279049.44311814336</v>
      </c>
      <c r="AS22" s="87">
        <v>281002.78921997035</v>
      </c>
      <c r="AT22" s="87">
        <v>282969.80874451011</v>
      </c>
      <c r="AU22" s="87">
        <v>284950.59740572161</v>
      </c>
      <c r="AV22" s="87">
        <v>286945.25158756162</v>
      </c>
      <c r="AW22" s="87">
        <v>288953.86834867456</v>
      </c>
      <c r="AX22" s="87">
        <v>290976.54542711523</v>
      </c>
      <c r="AY22" s="87">
        <v>293013.381245105</v>
      </c>
      <c r="AZ22" s="87">
        <v>295064.47491382074</v>
      </c>
      <c r="BA22" s="87">
        <v>297129.92623821774</v>
      </c>
      <c r="BB22" s="87">
        <v>299209.83572188509</v>
      </c>
      <c r="BC22" s="87">
        <v>301304.30457193812</v>
      </c>
      <c r="BD22" s="87">
        <v>303413.43470394152</v>
      </c>
      <c r="BE22" s="87">
        <v>305537.328746869</v>
      </c>
      <c r="BF22" s="87">
        <v>307676.09004809684</v>
      </c>
      <c r="BG22" s="87">
        <v>309829.82267843338</v>
      </c>
      <c r="BH22" s="87">
        <v>311998.63143718225</v>
      </c>
      <c r="BI22" s="87">
        <v>314182.62185724237</v>
      </c>
      <c r="BJ22" s="87">
        <v>316381.90021024283</v>
      </c>
      <c r="BK22" s="87">
        <v>318280.19161150465</v>
      </c>
      <c r="BL22" s="87">
        <v>320189.87276117364</v>
      </c>
      <c r="BM22" s="87">
        <v>322111.01199774072</v>
      </c>
      <c r="BN22" s="87">
        <v>324043.67806972715</v>
      </c>
      <c r="BO22" s="87">
        <v>325987.94013814552</v>
      </c>
      <c r="BP22" s="87">
        <v>327943.86777897435</v>
      </c>
      <c r="BQ22" s="87">
        <v>329911.53098564822</v>
      </c>
      <c r="BR22" s="87">
        <v>331891.00017156213</v>
      </c>
      <c r="BS22" s="87">
        <v>333882.34617259144</v>
      </c>
      <c r="BT22" s="87">
        <v>335885.640249627</v>
      </c>
      <c r="BU22" s="87">
        <v>340923.92485337175</v>
      </c>
      <c r="BV22" s="87">
        <v>346037.78372617229</v>
      </c>
      <c r="BW22" s="87">
        <v>351228.35048206482</v>
      </c>
      <c r="BX22" s="87">
        <v>356496.7757392957</v>
      </c>
      <c r="BY22" s="87">
        <v>361844.22737538506</v>
      </c>
      <c r="BZ22" s="87">
        <v>367271.89078601584</v>
      </c>
      <c r="CA22" s="87">
        <v>372780.969147806</v>
      </c>
      <c r="CB22" s="87">
        <v>378372.68368502305</v>
      </c>
      <c r="CC22" s="87">
        <v>384048.27394029836</v>
      </c>
      <c r="CD22" s="87">
        <v>389808.99804940278</v>
      </c>
      <c r="CE22" s="87">
        <v>395266.32402209489</v>
      </c>
      <c r="CF22" s="87">
        <v>400800.05255840428</v>
      </c>
      <c r="CG22" s="87">
        <v>406411.25329422194</v>
      </c>
      <c r="CH22" s="87">
        <v>412101.0108403411</v>
      </c>
      <c r="CI22" s="87">
        <v>417870.42499210587</v>
      </c>
      <c r="CJ22" s="87">
        <v>423720.61094199534</v>
      </c>
      <c r="CK22" s="87">
        <v>429652.69949518336</v>
      </c>
      <c r="CL22" s="87">
        <v>435667.83728811599</v>
      </c>
      <c r="CM22" s="87">
        <v>441767.18701014965</v>
      </c>
      <c r="CN22" s="87">
        <v>447951.92762829171</v>
      </c>
      <c r="CO22" s="87">
        <v>456015.06232560059</v>
      </c>
      <c r="CP22" s="87">
        <v>464223.33344746142</v>
      </c>
      <c r="CQ22" s="87">
        <v>472579.35344951577</v>
      </c>
      <c r="CR22" s="87">
        <v>481085.78181160707</v>
      </c>
      <c r="CS22" s="87">
        <v>489745.32588421594</v>
      </c>
      <c r="CT22" s="87">
        <v>498560.74175013189</v>
      </c>
      <c r="CU22" s="87">
        <v>507534.83510163421</v>
      </c>
      <c r="CV22" s="87">
        <v>516670.46213346365</v>
      </c>
      <c r="CW22" s="87">
        <v>525970.5304518661</v>
      </c>
      <c r="CX22" s="87">
        <v>535437.99999999965</v>
      </c>
      <c r="CY22" s="87">
        <v>544412</v>
      </c>
      <c r="CZ22" s="87">
        <v>552569</v>
      </c>
      <c r="DA22" s="87">
        <v>560362</v>
      </c>
      <c r="DB22" s="87">
        <v>568163</v>
      </c>
      <c r="DC22" s="87">
        <v>576131</v>
      </c>
      <c r="DD22" s="87">
        <v>584335</v>
      </c>
      <c r="DE22" s="87">
        <v>592669</v>
      </c>
      <c r="DF22" s="87">
        <v>600925</v>
      </c>
      <c r="DG22" s="87">
        <v>608835</v>
      </c>
      <c r="DH22" s="87">
        <v>616140</v>
      </c>
      <c r="DI22" s="15">
        <v>622754</v>
      </c>
      <c r="DJ22" s="15">
        <v>628877</v>
      </c>
      <c r="DK22" s="15">
        <v>635008</v>
      </c>
      <c r="DL22" s="15">
        <v>641821</v>
      </c>
      <c r="DM22" s="15">
        <v>649795</v>
      </c>
      <c r="DN22" s="15">
        <v>658998</v>
      </c>
      <c r="DO22" s="15">
        <v>669243</v>
      </c>
      <c r="DP22" s="15">
        <v>680431</v>
      </c>
      <c r="DQ22" s="15">
        <v>692407</v>
      </c>
      <c r="DR22" s="15">
        <v>704937</v>
      </c>
      <c r="DS22" s="15">
        <v>718359</v>
      </c>
      <c r="DT22" s="15">
        <v>732516</v>
      </c>
      <c r="DU22" s="15">
        <v>746178</v>
      </c>
      <c r="DV22" s="15">
        <v>757668</v>
      </c>
      <c r="DW22" s="15">
        <v>765985</v>
      </c>
      <c r="DX22" s="15">
        <v>770415</v>
      </c>
      <c r="DY22" s="15">
        <v>771732</v>
      </c>
      <c r="DZ22" s="15">
        <v>772137</v>
      </c>
      <c r="EA22" s="15">
        <v>774726</v>
      </c>
      <c r="EB22" s="15">
        <v>781678</v>
      </c>
      <c r="EC22" s="15">
        <v>793804</v>
      </c>
      <c r="ED22" s="15">
        <v>810402</v>
      </c>
      <c r="EE22" s="15">
        <v>830212</v>
      </c>
      <c r="EF22" s="15">
        <v>851276</v>
      </c>
      <c r="EG22" s="15">
        <v>872163</v>
      </c>
      <c r="EH22" s="15">
        <v>892530</v>
      </c>
      <c r="EI22" s="15">
        <v>912755</v>
      </c>
      <c r="EJ22" s="15">
        <v>933046</v>
      </c>
      <c r="EK22" s="15">
        <v>953782</v>
      </c>
      <c r="EL22" s="15">
        <v>975265</v>
      </c>
      <c r="EM22" s="15">
        <v>997522</v>
      </c>
      <c r="EN22" s="15">
        <v>1020353</v>
      </c>
      <c r="EO22" s="15">
        <v>1043421</v>
      </c>
      <c r="EP22" s="15">
        <v>1066345</v>
      </c>
      <c r="EQ22" s="15">
        <v>1088850</v>
      </c>
      <c r="ER22" s="15">
        <v>1110835</v>
      </c>
      <c r="ES22" s="15">
        <v>1132505</v>
      </c>
      <c r="ET22" s="15">
        <v>1154372</v>
      </c>
      <c r="EU22" s="15">
        <v>1177133</v>
      </c>
      <c r="EV22" s="15">
        <v>1201305</v>
      </c>
      <c r="EW22" s="15">
        <v>1227105</v>
      </c>
      <c r="EX22" s="15">
        <v>1254454</v>
      </c>
      <c r="EY22" s="15">
        <v>1283297</v>
      </c>
      <c r="EZ22" s="15">
        <v>1313492</v>
      </c>
      <c r="FA22" s="15">
        <v>1344931</v>
      </c>
      <c r="FB22" s="15">
        <v>1377582</v>
      </c>
      <c r="FC22" s="15">
        <v>1411545</v>
      </c>
      <c r="FD22" s="15">
        <v>1446936</v>
      </c>
      <c r="FE22" s="15">
        <v>1483920</v>
      </c>
      <c r="FF22" s="15">
        <v>1522603</v>
      </c>
      <c r="FG22" s="15">
        <v>1562996</v>
      </c>
      <c r="FH22" s="15">
        <v>1604981</v>
      </c>
      <c r="FI22" s="15">
        <v>1648259</v>
      </c>
      <c r="FJ22" s="15">
        <v>1692433</v>
      </c>
      <c r="FK22" s="15">
        <v>1737207</v>
      </c>
      <c r="FL22" s="15">
        <v>1782434</v>
      </c>
      <c r="FM22" s="15">
        <v>1828146</v>
      </c>
      <c r="FN22" s="15">
        <v>1874304</v>
      </c>
      <c r="FO22" s="15">
        <v>1920917</v>
      </c>
      <c r="FP22" s="15">
        <v>1967998</v>
      </c>
    </row>
    <row r="23" spans="1:172" x14ac:dyDescent="0.25">
      <c r="A23" s="15" t="s">
        <v>8</v>
      </c>
      <c r="B23" s="87">
        <v>1183403.5170229832</v>
      </c>
      <c r="C23" s="87">
        <v>1189320.5346080977</v>
      </c>
      <c r="D23" s="87">
        <v>1195267.1372811378</v>
      </c>
      <c r="E23" s="87">
        <v>1201243.4729675429</v>
      </c>
      <c r="F23" s="87">
        <v>1207249.6903323801</v>
      </c>
      <c r="G23" s="87">
        <v>1213285.9387840417</v>
      </c>
      <c r="H23" s="87">
        <v>1219352.3684779615</v>
      </c>
      <c r="I23" s="87">
        <v>1225449.1303203506</v>
      </c>
      <c r="J23" s="87">
        <v>1231576.375971952</v>
      </c>
      <c r="K23" s="87">
        <v>1237734.2578518114</v>
      </c>
      <c r="L23" s="87">
        <v>1243922.9291410698</v>
      </c>
      <c r="M23" s="87">
        <v>1251386.466715917</v>
      </c>
      <c r="N23" s="87">
        <v>1258894.7855162125</v>
      </c>
      <c r="O23" s="87">
        <v>1266448.1542293099</v>
      </c>
      <c r="P23" s="87">
        <v>1274046.8431546856</v>
      </c>
      <c r="Q23" s="87">
        <v>1281691.1242136138</v>
      </c>
      <c r="R23" s="87">
        <v>1289381.2709588953</v>
      </c>
      <c r="S23" s="87">
        <v>1297117.5585846489</v>
      </c>
      <c r="T23" s="87">
        <v>1304900.2639361566</v>
      </c>
      <c r="U23" s="87">
        <v>1312729.6655197735</v>
      </c>
      <c r="V23" s="87">
        <v>1320606.043512892</v>
      </c>
      <c r="W23" s="87">
        <v>1329850.2858174832</v>
      </c>
      <c r="X23" s="87">
        <v>1339159.2378182053</v>
      </c>
      <c r="Y23" s="87">
        <v>1348533.3524829326</v>
      </c>
      <c r="Z23" s="87">
        <v>1357973.0859503131</v>
      </c>
      <c r="AA23" s="87">
        <v>1367478.897551965</v>
      </c>
      <c r="AB23" s="87">
        <v>1377051.2498348285</v>
      </c>
      <c r="AC23" s="87">
        <v>1386690.6085836722</v>
      </c>
      <c r="AD23" s="87">
        <v>1396397.4428437578</v>
      </c>
      <c r="AE23" s="87">
        <v>1406172.2249436639</v>
      </c>
      <c r="AF23" s="87">
        <v>1416015.4305182695</v>
      </c>
      <c r="AG23" s="87">
        <v>1425927.5385318974</v>
      </c>
      <c r="AH23" s="87">
        <v>1435909.0313016204</v>
      </c>
      <c r="AI23" s="87">
        <v>1445960.3945207316</v>
      </c>
      <c r="AJ23" s="87">
        <v>1456082.1172823766</v>
      </c>
      <c r="AK23" s="87">
        <v>1466274.6921033531</v>
      </c>
      <c r="AL23" s="87">
        <v>1476538.6149480762</v>
      </c>
      <c r="AM23" s="87">
        <v>1486874.3852527128</v>
      </c>
      <c r="AN23" s="87">
        <v>1497282.5059494816</v>
      </c>
      <c r="AO23" s="87">
        <v>1507763.4834911278</v>
      </c>
      <c r="AP23" s="87">
        <v>1518317.8278755655</v>
      </c>
      <c r="AQ23" s="87">
        <v>1525909.4170149453</v>
      </c>
      <c r="AR23" s="87">
        <v>1533538.9641000198</v>
      </c>
      <c r="AS23" s="87">
        <v>1541206.6589205195</v>
      </c>
      <c r="AT23" s="87">
        <v>1548912.6922151218</v>
      </c>
      <c r="AU23" s="87">
        <v>1556657.2556761971</v>
      </c>
      <c r="AV23" s="87">
        <v>1564440.5419545779</v>
      </c>
      <c r="AW23" s="87">
        <v>1572262.7446643508</v>
      </c>
      <c r="AX23" s="87">
        <v>1580124.0583876723</v>
      </c>
      <c r="AY23" s="87">
        <v>1588024.6786796104</v>
      </c>
      <c r="AZ23" s="87">
        <v>1595964.8020730084</v>
      </c>
      <c r="BA23" s="87">
        <v>1607136.5556875186</v>
      </c>
      <c r="BB23" s="87">
        <v>1618386.5115773305</v>
      </c>
      <c r="BC23" s="87">
        <v>1629715.2171583716</v>
      </c>
      <c r="BD23" s="87">
        <v>1641123.2236784794</v>
      </c>
      <c r="BE23" s="87">
        <v>1652611.0862442283</v>
      </c>
      <c r="BF23" s="87">
        <v>1664179.3638479372</v>
      </c>
      <c r="BG23" s="87">
        <v>1675828.6193948721</v>
      </c>
      <c r="BH23" s="87">
        <v>1687559.4197306358</v>
      </c>
      <c r="BI23" s="87">
        <v>1699372.3356687496</v>
      </c>
      <c r="BJ23" s="87">
        <v>1711267.94201843</v>
      </c>
      <c r="BK23" s="87">
        <v>1724958.0855545793</v>
      </c>
      <c r="BL23" s="87">
        <v>1738757.7502390163</v>
      </c>
      <c r="BM23" s="87">
        <v>1752667.8122409289</v>
      </c>
      <c r="BN23" s="87">
        <v>1766689.1547388565</v>
      </c>
      <c r="BO23" s="87">
        <v>1780822.6679767682</v>
      </c>
      <c r="BP23" s="87">
        <v>1795069.2493205827</v>
      </c>
      <c r="BQ23" s="87">
        <v>1809429.803315148</v>
      </c>
      <c r="BR23" s="87">
        <v>1823905.2417416698</v>
      </c>
      <c r="BS23" s="87">
        <v>1838496.4836756035</v>
      </c>
      <c r="BT23" s="87">
        <v>1853204.4555450089</v>
      </c>
      <c r="BU23" s="87">
        <v>1884708.9312892749</v>
      </c>
      <c r="BV23" s="87">
        <v>1916748.9831211928</v>
      </c>
      <c r="BW23" s="87">
        <v>1949333.7158342535</v>
      </c>
      <c r="BX23" s="87">
        <v>1982472.3890034358</v>
      </c>
      <c r="BY23" s="87">
        <v>2016174.4196164943</v>
      </c>
      <c r="BZ23" s="87">
        <v>2050449.3847499751</v>
      </c>
      <c r="CA23" s="87">
        <v>2085307.0242907249</v>
      </c>
      <c r="CB23" s="87">
        <v>2120757.2437036675</v>
      </c>
      <c r="CC23" s="87">
        <v>2156810.1168466299</v>
      </c>
      <c r="CD23" s="87">
        <v>2193475.8888330227</v>
      </c>
      <c r="CE23" s="87">
        <v>2224184.551276681</v>
      </c>
      <c r="CF23" s="87">
        <v>2255323.1349945548</v>
      </c>
      <c r="CG23" s="87">
        <v>2286897.6588844787</v>
      </c>
      <c r="CH23" s="87">
        <v>2318914.2261088616</v>
      </c>
      <c r="CI23" s="87">
        <v>2351379.0252743857</v>
      </c>
      <c r="CJ23" s="87">
        <v>2384298.3316282271</v>
      </c>
      <c r="CK23" s="87">
        <v>2417678.5082710227</v>
      </c>
      <c r="CL23" s="87">
        <v>2451526.0073868171</v>
      </c>
      <c r="CM23" s="87">
        <v>2485847.3714902331</v>
      </c>
      <c r="CN23" s="87">
        <v>2520649.234691096</v>
      </c>
      <c r="CO23" s="87">
        <v>2566020.9209155338</v>
      </c>
      <c r="CP23" s="87">
        <v>2612209.2974920133</v>
      </c>
      <c r="CQ23" s="87">
        <v>2659229.0648468696</v>
      </c>
      <c r="CR23" s="87">
        <v>2707095.1880141133</v>
      </c>
      <c r="CS23" s="87">
        <v>2755822.9013983672</v>
      </c>
      <c r="CT23" s="87">
        <v>2805427.7136235386</v>
      </c>
      <c r="CU23" s="87">
        <v>2855925.4124687617</v>
      </c>
      <c r="CV23" s="87">
        <v>2907332.0698931995</v>
      </c>
      <c r="CW23" s="87">
        <v>2959664.0471512773</v>
      </c>
      <c r="CX23" s="87">
        <v>3012938.0000000005</v>
      </c>
      <c r="CY23" s="87">
        <v>3054000</v>
      </c>
      <c r="CZ23" s="87">
        <v>3095613</v>
      </c>
      <c r="DA23" s="87">
        <v>3138452</v>
      </c>
      <c r="DB23" s="87">
        <v>3183009</v>
      </c>
      <c r="DC23" s="87">
        <v>3229643</v>
      </c>
      <c r="DD23" s="87">
        <v>3278495</v>
      </c>
      <c r="DE23" s="87">
        <v>3329562</v>
      </c>
      <c r="DF23" s="87">
        <v>3382714</v>
      </c>
      <c r="DG23" s="87">
        <v>3437667</v>
      </c>
      <c r="DH23" s="87">
        <v>3494164</v>
      </c>
      <c r="DI23" s="15">
        <v>3552068</v>
      </c>
      <c r="DJ23" s="15">
        <v>3611428</v>
      </c>
      <c r="DK23" s="15">
        <v>3672560</v>
      </c>
      <c r="DL23" s="15">
        <v>3735912</v>
      </c>
      <c r="DM23" s="15">
        <v>3801711</v>
      </c>
      <c r="DN23" s="15">
        <v>3870204</v>
      </c>
      <c r="DO23" s="15">
        <v>3941046</v>
      </c>
      <c r="DP23" s="15">
        <v>4013050</v>
      </c>
      <c r="DQ23" s="15">
        <v>4084601</v>
      </c>
      <c r="DR23" s="15">
        <v>4154606</v>
      </c>
      <c r="DS23" s="15">
        <v>4223056</v>
      </c>
      <c r="DT23" s="15">
        <v>4290544</v>
      </c>
      <c r="DU23" s="15">
        <v>4357357</v>
      </c>
      <c r="DV23" s="15">
        <v>4424030</v>
      </c>
      <c r="DW23" s="15">
        <v>4491248</v>
      </c>
      <c r="DX23" s="15">
        <v>4559239</v>
      </c>
      <c r="DY23" s="15">
        <v>4628881</v>
      </c>
      <c r="DZ23" s="15">
        <v>4702371</v>
      </c>
      <c r="EA23" s="15">
        <v>4782491</v>
      </c>
      <c r="EB23" s="15">
        <v>4871446</v>
      </c>
      <c r="EC23" s="15">
        <v>4969595</v>
      </c>
      <c r="ED23" s="15">
        <v>5077073</v>
      </c>
      <c r="EE23" s="15">
        <v>5195443</v>
      </c>
      <c r="EF23" s="15">
        <v>5326369</v>
      </c>
      <c r="EG23" s="15">
        <v>5470716</v>
      </c>
      <c r="EH23" s="15">
        <v>5629420</v>
      </c>
      <c r="EI23" s="15">
        <v>5801323</v>
      </c>
      <c r="EJ23" s="15">
        <v>5982484</v>
      </c>
      <c r="EK23" s="15">
        <v>6167480</v>
      </c>
      <c r="EL23" s="15">
        <v>6352282</v>
      </c>
      <c r="EM23" s="15">
        <v>6534936</v>
      </c>
      <c r="EN23" s="15">
        <v>6716032</v>
      </c>
      <c r="EO23" s="15">
        <v>6897171</v>
      </c>
      <c r="EP23" s="15">
        <v>7081119</v>
      </c>
      <c r="EQ23" s="15">
        <v>7269631</v>
      </c>
      <c r="ER23" s="15">
        <v>7463782</v>
      </c>
      <c r="ES23" s="15">
        <v>7662071</v>
      </c>
      <c r="ET23" s="15">
        <v>7860772</v>
      </c>
      <c r="EU23" s="15">
        <v>8054745</v>
      </c>
      <c r="EV23" s="15">
        <v>8240735.0000000009</v>
      </c>
      <c r="EW23" s="15">
        <v>8417082</v>
      </c>
      <c r="EX23" s="15">
        <v>8586077</v>
      </c>
      <c r="EY23" s="15">
        <v>8753097</v>
      </c>
      <c r="EZ23" s="15">
        <v>8925729</v>
      </c>
      <c r="FA23" s="15">
        <v>9109585</v>
      </c>
      <c r="FB23" s="15">
        <v>9307421</v>
      </c>
      <c r="FC23" s="15">
        <v>9518159</v>
      </c>
      <c r="FD23" s="15">
        <v>9738796</v>
      </c>
      <c r="FE23" s="15">
        <v>9964470</v>
      </c>
      <c r="FF23" s="15">
        <v>10192168</v>
      </c>
      <c r="FG23" s="15">
        <v>10420459</v>
      </c>
      <c r="FH23" s="15">
        <v>10652032</v>
      </c>
      <c r="FI23" s="15">
        <v>10892821</v>
      </c>
      <c r="FJ23" s="15">
        <v>11150970</v>
      </c>
      <c r="FK23" s="15">
        <v>11432096</v>
      </c>
      <c r="FL23" s="15">
        <v>11738434</v>
      </c>
      <c r="FM23" s="15">
        <v>12067516</v>
      </c>
      <c r="FN23" s="15">
        <v>12414292</v>
      </c>
      <c r="FO23" s="15">
        <v>12771246</v>
      </c>
      <c r="FP23" s="15">
        <v>13132792</v>
      </c>
    </row>
    <row r="24" spans="1:172" x14ac:dyDescent="0.25">
      <c r="A24" s="15" t="s">
        <v>9</v>
      </c>
      <c r="B24" s="87">
        <v>817652.870684347</v>
      </c>
      <c r="C24" s="87">
        <v>821741.13503776863</v>
      </c>
      <c r="D24" s="87">
        <v>825849.84071295743</v>
      </c>
      <c r="E24" s="87">
        <v>829979.08991652203</v>
      </c>
      <c r="F24" s="87">
        <v>834128.9853661044</v>
      </c>
      <c r="G24" s="87">
        <v>838299.63029293483</v>
      </c>
      <c r="H24" s="87">
        <v>842491.12844439945</v>
      </c>
      <c r="I24" s="87">
        <v>846703.5840866213</v>
      </c>
      <c r="J24" s="87">
        <v>850937.10200705437</v>
      </c>
      <c r="K24" s="87">
        <v>855191.78751708951</v>
      </c>
      <c r="L24" s="87">
        <v>859467.74645467487</v>
      </c>
      <c r="M24" s="87">
        <v>864624.55293340248</v>
      </c>
      <c r="N24" s="87">
        <v>869812.30025100289</v>
      </c>
      <c r="O24" s="87">
        <v>875031.17405250901</v>
      </c>
      <c r="P24" s="87">
        <v>880281.36109682405</v>
      </c>
      <c r="Q24" s="87">
        <v>885563.04926340503</v>
      </c>
      <c r="R24" s="87">
        <v>890876.42755898531</v>
      </c>
      <c r="S24" s="87">
        <v>896221.68612433935</v>
      </c>
      <c r="T24" s="87">
        <v>901599.01624108537</v>
      </c>
      <c r="U24" s="87">
        <v>907008.61033853178</v>
      </c>
      <c r="V24" s="87">
        <v>912450.662000563</v>
      </c>
      <c r="W24" s="87">
        <v>918837.81663456582</v>
      </c>
      <c r="X24" s="87">
        <v>925269.68135100754</v>
      </c>
      <c r="Y24" s="87">
        <v>931746.56912046461</v>
      </c>
      <c r="Z24" s="87">
        <v>938268.79510430782</v>
      </c>
      <c r="AA24" s="87">
        <v>944836.67667003779</v>
      </c>
      <c r="AB24" s="87">
        <v>951450.53340672783</v>
      </c>
      <c r="AC24" s="87">
        <v>958110.68714057503</v>
      </c>
      <c r="AD24" s="87">
        <v>964817.46195055882</v>
      </c>
      <c r="AE24" s="87">
        <v>971571.1841842127</v>
      </c>
      <c r="AF24" s="87">
        <v>978372.18247350201</v>
      </c>
      <c r="AG24" s="87">
        <v>985220.78775081632</v>
      </c>
      <c r="AH24" s="87">
        <v>992117.33326507162</v>
      </c>
      <c r="AI24" s="87">
        <v>999062.15459792677</v>
      </c>
      <c r="AJ24" s="87">
        <v>1006055.5896801119</v>
      </c>
      <c r="AK24" s="87">
        <v>1013097.9788078724</v>
      </c>
      <c r="AL24" s="87">
        <v>1020189.6646595271</v>
      </c>
      <c r="AM24" s="87">
        <v>1027330.9923121434</v>
      </c>
      <c r="AN24" s="87">
        <v>1034522.3092583281</v>
      </c>
      <c r="AO24" s="87">
        <v>1041763.965423136</v>
      </c>
      <c r="AP24" s="87">
        <v>1049056.3131810974</v>
      </c>
      <c r="AQ24" s="87">
        <v>1056399.7073733676</v>
      </c>
      <c r="AR24" s="87">
        <v>1063794.5053249807</v>
      </c>
      <c r="AS24" s="87">
        <v>1071241.0668622553</v>
      </c>
      <c r="AT24" s="87">
        <v>1078739.7543302905</v>
      </c>
      <c r="AU24" s="87">
        <v>1086290.9326106024</v>
      </c>
      <c r="AV24" s="87">
        <v>1093894.9691388761</v>
      </c>
      <c r="AW24" s="87">
        <v>1101552.2339228478</v>
      </c>
      <c r="AX24" s="87">
        <v>1109263.0995603073</v>
      </c>
      <c r="AY24" s="87">
        <v>1117027.9412572293</v>
      </c>
      <c r="AZ24" s="87">
        <v>1124847.1368460292</v>
      </c>
      <c r="BA24" s="87">
        <v>1132721.0668039524</v>
      </c>
      <c r="BB24" s="87">
        <v>1140650.11427158</v>
      </c>
      <c r="BC24" s="87">
        <v>1148634.6650714809</v>
      </c>
      <c r="BD24" s="87">
        <v>1156675.1077269814</v>
      </c>
      <c r="BE24" s="87">
        <v>1164771.8334810699</v>
      </c>
      <c r="BF24" s="87">
        <v>1172925.2363154371</v>
      </c>
      <c r="BG24" s="87">
        <v>1181135.7129696454</v>
      </c>
      <c r="BH24" s="87">
        <v>1189403.6629604327</v>
      </c>
      <c r="BI24" s="87">
        <v>1197729.4886011556</v>
      </c>
      <c r="BJ24" s="87">
        <v>1206113.5950213636</v>
      </c>
      <c r="BK24" s="87">
        <v>1213350.2765914933</v>
      </c>
      <c r="BL24" s="87">
        <v>1220630.3782510422</v>
      </c>
      <c r="BM24" s="87">
        <v>1227954.1605205487</v>
      </c>
      <c r="BN24" s="87">
        <v>1235321.8854836719</v>
      </c>
      <c r="BO24" s="87">
        <v>1242733.816796574</v>
      </c>
      <c r="BP24" s="87">
        <v>1250190.2196973532</v>
      </c>
      <c r="BQ24" s="87">
        <v>1257691.3610155375</v>
      </c>
      <c r="BR24" s="87">
        <v>1265237.5091816308</v>
      </c>
      <c r="BS24" s="87">
        <v>1272828.9342367204</v>
      </c>
      <c r="BT24" s="87">
        <v>1280465.9078421406</v>
      </c>
      <c r="BU24" s="87">
        <v>1299672.896459772</v>
      </c>
      <c r="BV24" s="87">
        <v>1319167.9899066684</v>
      </c>
      <c r="BW24" s="87">
        <v>1338955.5097552682</v>
      </c>
      <c r="BX24" s="87">
        <v>1359039.842401597</v>
      </c>
      <c r="BY24" s="87">
        <v>1379425.4400376207</v>
      </c>
      <c r="BZ24" s="87">
        <v>1400116.8216381848</v>
      </c>
      <c r="CA24" s="87">
        <v>1421118.5739627574</v>
      </c>
      <c r="CB24" s="87">
        <v>1442435.3525721987</v>
      </c>
      <c r="CC24" s="87">
        <v>1464071.8828607814</v>
      </c>
      <c r="CD24" s="87">
        <v>1486032.9611036929</v>
      </c>
      <c r="CE24" s="87">
        <v>1506837.4225591437</v>
      </c>
      <c r="CF24" s="87">
        <v>1527933.1464749719</v>
      </c>
      <c r="CG24" s="87">
        <v>1549324.2105256217</v>
      </c>
      <c r="CH24" s="87">
        <v>1571014.7494729804</v>
      </c>
      <c r="CI24" s="87">
        <v>1593008.9559656023</v>
      </c>
      <c r="CJ24" s="87">
        <v>1615311.0813491205</v>
      </c>
      <c r="CK24" s="87">
        <v>1637925.4364880086</v>
      </c>
      <c r="CL24" s="87">
        <v>1660856.3925988409</v>
      </c>
      <c r="CM24" s="87">
        <v>1684108.3820952249</v>
      </c>
      <c r="CN24" s="87">
        <v>1707685.899444558</v>
      </c>
      <c r="CO24" s="87">
        <v>1738424.2456345616</v>
      </c>
      <c r="CP24" s="87">
        <v>1769715.8820559836</v>
      </c>
      <c r="CQ24" s="87">
        <v>1801570.7679329915</v>
      </c>
      <c r="CR24" s="87">
        <v>1833999.0417557852</v>
      </c>
      <c r="CS24" s="87">
        <v>1867011.0245073894</v>
      </c>
      <c r="CT24" s="87">
        <v>1900617.2229485228</v>
      </c>
      <c r="CU24" s="87">
        <v>1934828.3329615959</v>
      </c>
      <c r="CV24" s="87">
        <v>1969655.2429549044</v>
      </c>
      <c r="CW24" s="87">
        <v>2005109.0373280931</v>
      </c>
      <c r="CX24" s="87">
        <v>2041200.9999999986</v>
      </c>
      <c r="CY24" s="87">
        <v>2064466</v>
      </c>
      <c r="CZ24" s="87">
        <v>2088480</v>
      </c>
      <c r="DA24" s="87">
        <v>2113345</v>
      </c>
      <c r="DB24" s="87">
        <v>2139090</v>
      </c>
      <c r="DC24" s="87">
        <v>2165816</v>
      </c>
      <c r="DD24" s="87">
        <v>2193620</v>
      </c>
      <c r="DE24" s="87">
        <v>2222596</v>
      </c>
      <c r="DF24" s="87">
        <v>2252841</v>
      </c>
      <c r="DG24" s="87">
        <v>2284487</v>
      </c>
      <c r="DH24" s="87">
        <v>2317638</v>
      </c>
      <c r="DI24" s="15">
        <v>2352370</v>
      </c>
      <c r="DJ24" s="15">
        <v>2388759</v>
      </c>
      <c r="DK24" s="15">
        <v>2426864</v>
      </c>
      <c r="DL24" s="15">
        <v>2466671</v>
      </c>
      <c r="DM24" s="15">
        <v>2508226</v>
      </c>
      <c r="DN24" s="15">
        <v>2551580</v>
      </c>
      <c r="DO24" s="15">
        <v>2596798</v>
      </c>
      <c r="DP24" s="15">
        <v>2644011</v>
      </c>
      <c r="DQ24" s="15">
        <v>2693344</v>
      </c>
      <c r="DR24" s="15">
        <v>2744890</v>
      </c>
      <c r="DS24" s="15">
        <v>2798727</v>
      </c>
      <c r="DT24" s="15">
        <v>2854866</v>
      </c>
      <c r="DU24" s="15">
        <v>2913347</v>
      </c>
      <c r="DV24" s="15">
        <v>2974105</v>
      </c>
      <c r="DW24" s="15">
        <v>3037158</v>
      </c>
      <c r="DX24" s="15">
        <v>3102595</v>
      </c>
      <c r="DY24" s="15">
        <v>3170503</v>
      </c>
      <c r="DZ24" s="15">
        <v>3240841</v>
      </c>
      <c r="EA24" s="15">
        <v>3313506</v>
      </c>
      <c r="EB24" s="15">
        <v>3388494</v>
      </c>
      <c r="EC24" s="15">
        <v>3464113</v>
      </c>
      <c r="ED24" s="15">
        <v>3540164</v>
      </c>
      <c r="EE24" s="15">
        <v>3619854</v>
      </c>
      <c r="EF24" s="15">
        <v>3707513</v>
      </c>
      <c r="EG24" s="15">
        <v>3805304</v>
      </c>
      <c r="EH24" s="15">
        <v>3916685</v>
      </c>
      <c r="EI24" s="15">
        <v>4038154</v>
      </c>
      <c r="EJ24" s="15">
        <v>4156636.0000000005</v>
      </c>
      <c r="EK24" s="15">
        <v>4254434</v>
      </c>
      <c r="EL24" s="15">
        <v>4319763</v>
      </c>
      <c r="EM24" s="15">
        <v>4348663</v>
      </c>
      <c r="EN24" s="15">
        <v>4347727</v>
      </c>
      <c r="EO24" s="15">
        <v>4328965</v>
      </c>
      <c r="EP24" s="15">
        <v>4309780</v>
      </c>
      <c r="EQ24" s="15">
        <v>4303953</v>
      </c>
      <c r="ER24" s="15">
        <v>4312660</v>
      </c>
      <c r="ES24" s="15">
        <v>4335295</v>
      </c>
      <c r="ET24" s="15">
        <v>4381484</v>
      </c>
      <c r="EU24" s="15">
        <v>4462374</v>
      </c>
      <c r="EV24" s="15">
        <v>4584570</v>
      </c>
      <c r="EW24" s="15">
        <v>4754069</v>
      </c>
      <c r="EX24" s="15">
        <v>4965770</v>
      </c>
      <c r="EY24" s="15">
        <v>5201074</v>
      </c>
      <c r="EZ24" s="15">
        <v>5433995</v>
      </c>
      <c r="FA24" s="15">
        <v>5645629</v>
      </c>
      <c r="FB24" s="15">
        <v>5829240</v>
      </c>
      <c r="FC24" s="15">
        <v>5989641</v>
      </c>
      <c r="FD24" s="15">
        <v>6133599</v>
      </c>
      <c r="FE24" s="15">
        <v>6272735</v>
      </c>
      <c r="FF24" s="15">
        <v>6415636</v>
      </c>
      <c r="FG24" s="15">
        <v>6563238</v>
      </c>
      <c r="FH24" s="15">
        <v>6712586</v>
      </c>
      <c r="FI24" s="15">
        <v>6863975</v>
      </c>
      <c r="FJ24" s="15">
        <v>7017153</v>
      </c>
      <c r="FK24" s="15">
        <v>7171909</v>
      </c>
      <c r="FL24" s="15">
        <v>7328846</v>
      </c>
      <c r="FM24" s="15">
        <v>7488427</v>
      </c>
      <c r="FN24" s="15">
        <v>7650149</v>
      </c>
      <c r="FO24" s="15">
        <v>7813207</v>
      </c>
      <c r="FP24" s="15">
        <v>7976985</v>
      </c>
    </row>
    <row r="25" spans="1:172" x14ac:dyDescent="0.25">
      <c r="A25" s="15" t="s">
        <v>10</v>
      </c>
      <c r="B25" s="87">
        <v>372543.00683744403</v>
      </c>
      <c r="C25" s="87">
        <v>374405.72187163122</v>
      </c>
      <c r="D25" s="87">
        <v>376277.75048098934</v>
      </c>
      <c r="E25" s="87">
        <v>378159.13923339418</v>
      </c>
      <c r="F25" s="87">
        <v>380049.93492956104</v>
      </c>
      <c r="G25" s="87">
        <v>381950.1846042088</v>
      </c>
      <c r="H25" s="87">
        <v>383859.9355272298</v>
      </c>
      <c r="I25" s="87">
        <v>385779.23520486592</v>
      </c>
      <c r="J25" s="87">
        <v>387708.13138089026</v>
      </c>
      <c r="K25" s="87">
        <v>389646.6720377946</v>
      </c>
      <c r="L25" s="87">
        <v>391594.90539798356</v>
      </c>
      <c r="M25" s="87">
        <v>393944.47483037104</v>
      </c>
      <c r="N25" s="87">
        <v>396308.1416793532</v>
      </c>
      <c r="O25" s="87">
        <v>398685.99052942917</v>
      </c>
      <c r="P25" s="87">
        <v>401078.10647260566</v>
      </c>
      <c r="Q25" s="87">
        <v>403484.57511144114</v>
      </c>
      <c r="R25" s="87">
        <v>405905.48256210971</v>
      </c>
      <c r="S25" s="87">
        <v>408340.91545748228</v>
      </c>
      <c r="T25" s="87">
        <v>410790.96095022705</v>
      </c>
      <c r="U25" s="87">
        <v>413255.70671592833</v>
      </c>
      <c r="V25" s="87">
        <v>415735.2409562238</v>
      </c>
      <c r="W25" s="87">
        <v>418645.38764291786</v>
      </c>
      <c r="X25" s="87">
        <v>421575.90535641811</v>
      </c>
      <c r="Y25" s="87">
        <v>424526.93669391295</v>
      </c>
      <c r="Z25" s="87">
        <v>427498.62525077013</v>
      </c>
      <c r="AA25" s="87">
        <v>430491.11562752543</v>
      </c>
      <c r="AB25" s="87">
        <v>433504.55343691795</v>
      </c>
      <c r="AC25" s="87">
        <v>436539.0853109762</v>
      </c>
      <c r="AD25" s="87">
        <v>439594.85890815291</v>
      </c>
      <c r="AE25" s="87">
        <v>442672.0229205098</v>
      </c>
      <c r="AF25" s="87">
        <v>445770.72708095319</v>
      </c>
      <c r="AG25" s="87">
        <v>448891.12217052089</v>
      </c>
      <c r="AH25" s="87">
        <v>452033.36002571433</v>
      </c>
      <c r="AI25" s="87">
        <v>455197.5935458942</v>
      </c>
      <c r="AJ25" s="87">
        <v>458383.97670071525</v>
      </c>
      <c r="AK25" s="87">
        <v>461592.66453762015</v>
      </c>
      <c r="AL25" s="87">
        <v>464823.81318938331</v>
      </c>
      <c r="AM25" s="87">
        <v>468077.57988170884</v>
      </c>
      <c r="AN25" s="87">
        <v>471354.12294088065</v>
      </c>
      <c r="AO25" s="87">
        <v>474653.60180146666</v>
      </c>
      <c r="AP25" s="87">
        <v>477976.17701407667</v>
      </c>
      <c r="AQ25" s="87">
        <v>481322.01025317633</v>
      </c>
      <c r="AR25" s="87">
        <v>484691.26432494837</v>
      </c>
      <c r="AS25" s="87">
        <v>488084.10317522287</v>
      </c>
      <c r="AT25" s="87">
        <v>491500.6918974492</v>
      </c>
      <c r="AU25" s="87">
        <v>494941.19674073125</v>
      </c>
      <c r="AV25" s="87">
        <v>498405.78511791618</v>
      </c>
      <c r="AW25" s="87">
        <v>501894.6256137414</v>
      </c>
      <c r="AX25" s="87">
        <v>505407.88799303741</v>
      </c>
      <c r="AY25" s="87">
        <v>508945.74320898851</v>
      </c>
      <c r="AZ25" s="87">
        <v>512508.36341145117</v>
      </c>
      <c r="BA25" s="87">
        <v>516095.92195533251</v>
      </c>
      <c r="BB25" s="87">
        <v>519708.59340901958</v>
      </c>
      <c r="BC25" s="87">
        <v>523346.55356288259</v>
      </c>
      <c r="BD25" s="87">
        <v>527009.97943782259</v>
      </c>
      <c r="BE25" s="87">
        <v>530699.04929388722</v>
      </c>
      <c r="BF25" s="87">
        <v>534413.94263894414</v>
      </c>
      <c r="BG25" s="87">
        <v>538154.84023741656</v>
      </c>
      <c r="BH25" s="87">
        <v>541921.92411907832</v>
      </c>
      <c r="BI25" s="87">
        <v>545715.37758791167</v>
      </c>
      <c r="BJ25" s="87">
        <v>549535.3852310268</v>
      </c>
      <c r="BK25" s="87">
        <v>552832.59754241433</v>
      </c>
      <c r="BL25" s="87">
        <v>556149.59312766872</v>
      </c>
      <c r="BM25" s="87">
        <v>559486.49068643479</v>
      </c>
      <c r="BN25" s="87">
        <v>562843.40963055345</v>
      </c>
      <c r="BO25" s="87">
        <v>566220.47008833673</v>
      </c>
      <c r="BP25" s="87">
        <v>569617.79290886666</v>
      </c>
      <c r="BQ25" s="87">
        <v>573035.49966631993</v>
      </c>
      <c r="BR25" s="87">
        <v>576473.71266431792</v>
      </c>
      <c r="BS25" s="87">
        <v>579932.55494030379</v>
      </c>
      <c r="BT25" s="87">
        <v>583412.1502699455</v>
      </c>
      <c r="BU25" s="87">
        <v>592163.33252399531</v>
      </c>
      <c r="BV25" s="87">
        <v>601045.78251185513</v>
      </c>
      <c r="BW25" s="87">
        <v>610061.46924953291</v>
      </c>
      <c r="BX25" s="87">
        <v>619212.39128827583</v>
      </c>
      <c r="BY25" s="87">
        <v>628500.57715759985</v>
      </c>
      <c r="BZ25" s="87">
        <v>637928.08581496368</v>
      </c>
      <c r="CA25" s="87">
        <v>647497.00710218807</v>
      </c>
      <c r="CB25" s="87">
        <v>657209.46220872086</v>
      </c>
      <c r="CC25" s="87">
        <v>667067.60414185154</v>
      </c>
      <c r="CD25" s="87">
        <v>677073.61820397922</v>
      </c>
      <c r="CE25" s="87">
        <v>686552.64885883452</v>
      </c>
      <c r="CF25" s="87">
        <v>696164.38594285829</v>
      </c>
      <c r="CG25" s="87">
        <v>705910.68734605832</v>
      </c>
      <c r="CH25" s="87">
        <v>715793.43696890329</v>
      </c>
      <c r="CI25" s="87">
        <v>725814.54508646787</v>
      </c>
      <c r="CJ25" s="87">
        <v>735975.94871767843</v>
      </c>
      <c r="CK25" s="87">
        <v>746279.61199972604</v>
      </c>
      <c r="CL25" s="87">
        <v>756727.52656772232</v>
      </c>
      <c r="CM25" s="87">
        <v>767321.71193967049</v>
      </c>
      <c r="CN25" s="87">
        <v>778064.21590682585</v>
      </c>
      <c r="CO25" s="87">
        <v>792069.37179314822</v>
      </c>
      <c r="CP25" s="87">
        <v>806326.62048542488</v>
      </c>
      <c r="CQ25" s="87">
        <v>820840.49965416256</v>
      </c>
      <c r="CR25" s="87">
        <v>835615.62864793744</v>
      </c>
      <c r="CS25" s="87">
        <v>850656.70996360027</v>
      </c>
      <c r="CT25" s="87">
        <v>865968.53074294527</v>
      </c>
      <c r="CU25" s="87">
        <v>881555.96429631812</v>
      </c>
      <c r="CV25" s="87">
        <v>897423.9716536518</v>
      </c>
      <c r="CW25" s="87">
        <v>913577.60314341774</v>
      </c>
      <c r="CX25" s="87">
        <v>930021.99999999919</v>
      </c>
      <c r="CY25" s="87">
        <v>943659</v>
      </c>
      <c r="CZ25" s="87">
        <v>958700</v>
      </c>
      <c r="DA25" s="87">
        <v>975056</v>
      </c>
      <c r="DB25" s="87">
        <v>992646</v>
      </c>
      <c r="DC25" s="87">
        <v>1011367</v>
      </c>
      <c r="DD25" s="87">
        <v>1031135</v>
      </c>
      <c r="DE25" s="87">
        <v>1051834</v>
      </c>
      <c r="DF25" s="87">
        <v>1073380</v>
      </c>
      <c r="DG25" s="87">
        <v>1095670</v>
      </c>
      <c r="DH25" s="87">
        <v>1118655</v>
      </c>
      <c r="DI25" s="15">
        <v>1142304</v>
      </c>
      <c r="DJ25" s="15">
        <v>1166651</v>
      </c>
      <c r="DK25" s="15">
        <v>1191796</v>
      </c>
      <c r="DL25" s="15">
        <v>1217905</v>
      </c>
      <c r="DM25" s="15">
        <v>1245104</v>
      </c>
      <c r="DN25" s="15">
        <v>1273458</v>
      </c>
      <c r="DO25" s="15">
        <v>1303032</v>
      </c>
      <c r="DP25" s="15">
        <v>1333980</v>
      </c>
      <c r="DQ25" s="15">
        <v>1366500</v>
      </c>
      <c r="DR25" s="15">
        <v>1400730</v>
      </c>
      <c r="DS25" s="15">
        <v>1436740</v>
      </c>
      <c r="DT25" s="15">
        <v>1474567</v>
      </c>
      <c r="DU25" s="15">
        <v>1514364</v>
      </c>
      <c r="DV25" s="15">
        <v>1556288</v>
      </c>
      <c r="DW25" s="15">
        <v>1600454</v>
      </c>
      <c r="DX25" s="15">
        <v>1645833</v>
      </c>
      <c r="DY25" s="15">
        <v>1692155</v>
      </c>
      <c r="DZ25" s="15">
        <v>1740919</v>
      </c>
      <c r="EA25" s="15">
        <v>1794251</v>
      </c>
      <c r="EB25" s="15">
        <v>1852991</v>
      </c>
      <c r="EC25" s="15">
        <v>1918832</v>
      </c>
      <c r="ED25" s="15">
        <v>1989477</v>
      </c>
      <c r="EE25" s="15">
        <v>2057232</v>
      </c>
      <c r="EF25" s="15">
        <v>2111667</v>
      </c>
      <c r="EG25" s="15">
        <v>2145756</v>
      </c>
      <c r="EH25" s="15">
        <v>2158434</v>
      </c>
      <c r="EI25" s="15">
        <v>2153312</v>
      </c>
      <c r="EJ25" s="15">
        <v>2134105</v>
      </c>
      <c r="EK25" s="15">
        <v>2106429</v>
      </c>
      <c r="EL25" s="15">
        <v>2075917</v>
      </c>
      <c r="EM25" s="15">
        <v>2040141</v>
      </c>
      <c r="EN25" s="15">
        <v>2001612</v>
      </c>
      <c r="EO25" s="15">
        <v>1976701</v>
      </c>
      <c r="EP25" s="15">
        <v>1986491</v>
      </c>
      <c r="EQ25" s="15">
        <v>2044657</v>
      </c>
      <c r="ER25" s="15">
        <v>2160480</v>
      </c>
      <c r="ES25" s="15">
        <v>2326210</v>
      </c>
      <c r="ET25" s="15">
        <v>2517472</v>
      </c>
      <c r="EU25" s="15">
        <v>2699708</v>
      </c>
      <c r="EV25" s="15">
        <v>2848447</v>
      </c>
      <c r="EW25" s="15">
        <v>2953928</v>
      </c>
      <c r="EX25" s="15">
        <v>3024727</v>
      </c>
      <c r="EY25" s="15">
        <v>3077055</v>
      </c>
      <c r="EZ25" s="15">
        <v>3135654</v>
      </c>
      <c r="FA25" s="15">
        <v>3218114</v>
      </c>
      <c r="FB25" s="15">
        <v>3329211</v>
      </c>
      <c r="FC25" s="15">
        <v>3461911</v>
      </c>
      <c r="FD25" s="15">
        <v>3607863</v>
      </c>
      <c r="FE25" s="15">
        <v>3754129</v>
      </c>
      <c r="FF25" s="15">
        <v>3891357</v>
      </c>
      <c r="FG25" s="15">
        <v>4017446</v>
      </c>
      <c r="FH25" s="15">
        <v>4135662.0000000005</v>
      </c>
      <c r="FI25" s="15">
        <v>4248337</v>
      </c>
      <c r="FJ25" s="15">
        <v>4359508</v>
      </c>
      <c r="FK25" s="15">
        <v>4472229</v>
      </c>
      <c r="FL25" s="15">
        <v>4586788</v>
      </c>
      <c r="FM25" s="15">
        <v>4702224</v>
      </c>
      <c r="FN25" s="15">
        <v>4818976</v>
      </c>
      <c r="FO25" s="15">
        <v>4937374</v>
      </c>
      <c r="FP25" s="15">
        <v>5057677</v>
      </c>
    </row>
    <row r="26" spans="1:172" x14ac:dyDescent="0.25">
      <c r="A26" s="15" t="s">
        <v>11</v>
      </c>
      <c r="B26" s="87">
        <v>1085470.8147044384</v>
      </c>
      <c r="C26" s="87">
        <v>1093069.1104073692</v>
      </c>
      <c r="D26" s="87">
        <v>1100720.5941802203</v>
      </c>
      <c r="E26" s="87">
        <v>1108425.6383394815</v>
      </c>
      <c r="F26" s="87">
        <v>1116184.6178078575</v>
      </c>
      <c r="G26" s="87">
        <v>1123997.9101325122</v>
      </c>
      <c r="H26" s="87">
        <v>1131865.8955034392</v>
      </c>
      <c r="I26" s="87">
        <v>1139788.956771963</v>
      </c>
      <c r="J26" s="87">
        <v>1147767.4794693664</v>
      </c>
      <c r="K26" s="87">
        <v>1155801.8518256515</v>
      </c>
      <c r="L26" s="87">
        <v>1163892.4647884306</v>
      </c>
      <c r="M26" s="87">
        <v>1170875.8195771638</v>
      </c>
      <c r="N26" s="87">
        <v>1177901.0744946268</v>
      </c>
      <c r="O26" s="87">
        <v>1184968.4809415946</v>
      </c>
      <c r="P26" s="87">
        <v>1192078.2918272442</v>
      </c>
      <c r="Q26" s="87">
        <v>1199230.7615782076</v>
      </c>
      <c r="R26" s="87">
        <v>1206426.1461476767</v>
      </c>
      <c r="S26" s="87">
        <v>1213664.7030245629</v>
      </c>
      <c r="T26" s="87">
        <v>1220946.6912427105</v>
      </c>
      <c r="U26" s="87">
        <v>1228272.3713901665</v>
      </c>
      <c r="V26" s="87">
        <v>1235642.0056185075</v>
      </c>
      <c r="W26" s="87">
        <v>1244291.4996578377</v>
      </c>
      <c r="X26" s="87">
        <v>1253001.5401554424</v>
      </c>
      <c r="Y26" s="87">
        <v>1261772.5509365303</v>
      </c>
      <c r="Z26" s="87">
        <v>1270604.958793086</v>
      </c>
      <c r="AA26" s="87">
        <v>1279499.1935046373</v>
      </c>
      <c r="AB26" s="87">
        <v>1288455.6878591697</v>
      </c>
      <c r="AC26" s="87">
        <v>1297474.8776741838</v>
      </c>
      <c r="AD26" s="87">
        <v>1306557.201817903</v>
      </c>
      <c r="AE26" s="87">
        <v>1315703.102230628</v>
      </c>
      <c r="AF26" s="87">
        <v>1324913.0239462424</v>
      </c>
      <c r="AG26" s="87">
        <v>1331537.589065975</v>
      </c>
      <c r="AH26" s="87">
        <v>1338195.2770113049</v>
      </c>
      <c r="AI26" s="87">
        <v>1344886.2533963611</v>
      </c>
      <c r="AJ26" s="87">
        <v>1351610.6846633425</v>
      </c>
      <c r="AK26" s="87">
        <v>1358368.738086659</v>
      </c>
      <c r="AL26" s="87">
        <v>1365160.5817770923</v>
      </c>
      <c r="AM26" s="87">
        <v>1371986.3846859776</v>
      </c>
      <c r="AN26" s="87">
        <v>1378846.3166094073</v>
      </c>
      <c r="AO26" s="87">
        <v>1385740.5481924543</v>
      </c>
      <c r="AP26" s="87">
        <v>1392669.2509334164</v>
      </c>
      <c r="AQ26" s="87">
        <v>1402417.9356899478</v>
      </c>
      <c r="AR26" s="87">
        <v>1412234.8612397772</v>
      </c>
      <c r="AS26" s="87">
        <v>1422120.5052684555</v>
      </c>
      <c r="AT26" s="87">
        <v>1432075.3488053347</v>
      </c>
      <c r="AU26" s="87">
        <v>1442099.8762469718</v>
      </c>
      <c r="AV26" s="87">
        <v>1452194.5753807002</v>
      </c>
      <c r="AW26" s="87">
        <v>1462359.9374083651</v>
      </c>
      <c r="AX26" s="87">
        <v>1472596.4569702235</v>
      </c>
      <c r="AY26" s="87">
        <v>1482904.632169015</v>
      </c>
      <c r="AZ26" s="87">
        <v>1493284.9645941979</v>
      </c>
      <c r="BA26" s="87">
        <v>1499258.104452576</v>
      </c>
      <c r="BB26" s="87">
        <v>1505255.1368703863</v>
      </c>
      <c r="BC26" s="87">
        <v>1511276.157417868</v>
      </c>
      <c r="BD26" s="87">
        <v>1517321.2620475392</v>
      </c>
      <c r="BE26" s="87">
        <v>1523390.5470957295</v>
      </c>
      <c r="BF26" s="87">
        <v>1529484.1092841125</v>
      </c>
      <c r="BG26" s="87">
        <v>1535602.0457212492</v>
      </c>
      <c r="BH26" s="87">
        <v>1541744.453904134</v>
      </c>
      <c r="BI26" s="87">
        <v>1547911.4317197506</v>
      </c>
      <c r="BJ26" s="87">
        <v>1554103.0774466298</v>
      </c>
      <c r="BK26" s="87">
        <v>1563427.6959113099</v>
      </c>
      <c r="BL26" s="87">
        <v>1572808.2620867777</v>
      </c>
      <c r="BM26" s="87">
        <v>1582245.1116592984</v>
      </c>
      <c r="BN26" s="87">
        <v>1591738.5823292544</v>
      </c>
      <c r="BO26" s="87">
        <v>1601289.0138232298</v>
      </c>
      <c r="BP26" s="87">
        <v>1610896.7479061689</v>
      </c>
      <c r="BQ26" s="87">
        <v>1620562.1283936063</v>
      </c>
      <c r="BR26" s="87">
        <v>1630285.5011639679</v>
      </c>
      <c r="BS26" s="87">
        <v>1640067.2141709516</v>
      </c>
      <c r="BT26" s="87">
        <v>1649907.617455977</v>
      </c>
      <c r="BU26" s="87">
        <v>1674656.2317178156</v>
      </c>
      <c r="BV26" s="87">
        <v>1699776.0751935828</v>
      </c>
      <c r="BW26" s="87">
        <v>1725272.7163214863</v>
      </c>
      <c r="BX26" s="87">
        <v>1751151.8070663083</v>
      </c>
      <c r="BY26" s="87">
        <v>1777419.0841723026</v>
      </c>
      <c r="BZ26" s="87">
        <v>1804080.3704348868</v>
      </c>
      <c r="CA26" s="87">
        <v>1831141.5759914101</v>
      </c>
      <c r="CB26" s="87">
        <v>1858608.699631281</v>
      </c>
      <c r="CC26" s="87">
        <v>1886487.8301257498</v>
      </c>
      <c r="CD26" s="87">
        <v>1914785.1475776359</v>
      </c>
      <c r="CE26" s="87">
        <v>1941592.1396437217</v>
      </c>
      <c r="CF26" s="87">
        <v>1968774.4295987338</v>
      </c>
      <c r="CG26" s="87">
        <v>1996337.2716131164</v>
      </c>
      <c r="CH26" s="87">
        <v>2024285.9934157</v>
      </c>
      <c r="CI26" s="87">
        <v>2052625.99732352</v>
      </c>
      <c r="CJ26" s="87">
        <v>2081362.7612860491</v>
      </c>
      <c r="CK26" s="87">
        <v>2110501.8399440544</v>
      </c>
      <c r="CL26" s="87">
        <v>2140048.8657032712</v>
      </c>
      <c r="CM26" s="87">
        <v>2170009.5498231174</v>
      </c>
      <c r="CN26" s="87">
        <v>2200389.6835206407</v>
      </c>
      <c r="CO26" s="87">
        <v>2239996.6978240144</v>
      </c>
      <c r="CP26" s="87">
        <v>2280316.638384847</v>
      </c>
      <c r="CQ26" s="87">
        <v>2321362.3378757741</v>
      </c>
      <c r="CR26" s="87">
        <v>2363146.8599575381</v>
      </c>
      <c r="CS26" s="87">
        <v>2405683.5034367735</v>
      </c>
      <c r="CT26" s="87">
        <v>2448985.806498636</v>
      </c>
      <c r="CU26" s="87">
        <v>2493067.5510156113</v>
      </c>
      <c r="CV26" s="87">
        <v>2537942.7669338919</v>
      </c>
      <c r="CW26" s="87">
        <v>2583625.7367387023</v>
      </c>
      <c r="CX26" s="87">
        <v>2630130.9999999991</v>
      </c>
      <c r="CY26" s="87">
        <v>2690625</v>
      </c>
      <c r="CZ26" s="87">
        <v>2761084</v>
      </c>
      <c r="DA26" s="87">
        <v>2838189</v>
      </c>
      <c r="DB26" s="87">
        <v>2919713</v>
      </c>
      <c r="DC26" s="87">
        <v>3004421</v>
      </c>
      <c r="DD26" s="87">
        <v>3092200</v>
      </c>
      <c r="DE26" s="87">
        <v>3183962</v>
      </c>
      <c r="DF26" s="87">
        <v>3281513</v>
      </c>
      <c r="DG26" s="87">
        <v>3387290</v>
      </c>
      <c r="DH26" s="87">
        <v>3503559</v>
      </c>
      <c r="DI26" s="15">
        <v>3631547</v>
      </c>
      <c r="DJ26" s="15">
        <v>3770756</v>
      </c>
      <c r="DK26" s="15">
        <v>3918630</v>
      </c>
      <c r="DL26" s="15">
        <v>4071411</v>
      </c>
      <c r="DM26" s="15">
        <v>4226843</v>
      </c>
      <c r="DN26" s="15">
        <v>4383723</v>
      </c>
      <c r="DO26" s="15">
        <v>4544168</v>
      </c>
      <c r="DP26" s="15">
        <v>4713134</v>
      </c>
      <c r="DQ26" s="15">
        <v>4897470</v>
      </c>
      <c r="DR26" s="15">
        <v>5102070</v>
      </c>
      <c r="DS26" s="15">
        <v>5328735</v>
      </c>
      <c r="DT26" s="15">
        <v>5576026</v>
      </c>
      <c r="DU26" s="15">
        <v>5841513</v>
      </c>
      <c r="DV26" s="15">
        <v>6121295</v>
      </c>
      <c r="DW26" s="15">
        <v>6412409</v>
      </c>
      <c r="DX26" s="15">
        <v>6713949</v>
      </c>
      <c r="DY26" s="15">
        <v>7026497</v>
      </c>
      <c r="DZ26" s="15">
        <v>7350269</v>
      </c>
      <c r="EA26" s="15">
        <v>7685927</v>
      </c>
      <c r="EB26" s="15">
        <v>8033652</v>
      </c>
      <c r="EC26" s="15">
        <v>8393689</v>
      </c>
      <c r="ED26" s="15">
        <v>8764991</v>
      </c>
      <c r="EE26" s="15">
        <v>9144940</v>
      </c>
      <c r="EF26" s="15">
        <v>9530103</v>
      </c>
      <c r="EG26" s="15">
        <v>9918204</v>
      </c>
      <c r="EH26" s="15">
        <v>10307268</v>
      </c>
      <c r="EI26" s="15">
        <v>10698188</v>
      </c>
      <c r="EJ26" s="15">
        <v>11094740</v>
      </c>
      <c r="EK26" s="15">
        <v>11502453</v>
      </c>
      <c r="EL26" s="15">
        <v>11924873</v>
      </c>
      <c r="EM26" s="15">
        <v>12362404</v>
      </c>
      <c r="EN26" s="15">
        <v>12812428</v>
      </c>
      <c r="EO26" s="15">
        <v>13271638</v>
      </c>
      <c r="EP26" s="15">
        <v>13735438</v>
      </c>
      <c r="EQ26" s="15">
        <v>14199759</v>
      </c>
      <c r="ER26" s="15">
        <v>14665125</v>
      </c>
      <c r="ES26" s="15">
        <v>15130674</v>
      </c>
      <c r="ET26" s="15">
        <v>15589407</v>
      </c>
      <c r="EU26" s="15">
        <v>16032573</v>
      </c>
      <c r="EV26" s="15">
        <v>16454660</v>
      </c>
      <c r="EW26" s="15">
        <v>16853027</v>
      </c>
      <c r="EX26" s="15">
        <v>17231539</v>
      </c>
      <c r="EY26" s="15">
        <v>17599613</v>
      </c>
      <c r="EZ26" s="15">
        <v>17970493</v>
      </c>
      <c r="FA26" s="15">
        <v>18354513</v>
      </c>
      <c r="FB26" s="15">
        <v>18754914</v>
      </c>
      <c r="FC26" s="15">
        <v>19171250</v>
      </c>
      <c r="FD26" s="15">
        <v>19605568</v>
      </c>
      <c r="FE26" s="15">
        <v>20059147</v>
      </c>
      <c r="FF26" s="15">
        <v>20532944</v>
      </c>
      <c r="FG26" s="15">
        <v>21028652</v>
      </c>
      <c r="FH26" s="15">
        <v>21547188</v>
      </c>
      <c r="FI26" s="15">
        <v>22087506</v>
      </c>
      <c r="FJ26" s="15">
        <v>22647672</v>
      </c>
      <c r="FK26" s="15">
        <v>23226148</v>
      </c>
      <c r="FL26" s="15">
        <v>23822726</v>
      </c>
      <c r="FM26" s="15">
        <v>24437475</v>
      </c>
      <c r="FN26" s="15">
        <v>25069226</v>
      </c>
      <c r="FO26" s="15">
        <v>25716554</v>
      </c>
      <c r="FP26" s="15">
        <v>26378275</v>
      </c>
    </row>
    <row r="27" spans="1:172" x14ac:dyDescent="0.25">
      <c r="A27" s="15" t="s">
        <v>13</v>
      </c>
      <c r="B27" s="87">
        <v>1902890.1923658871</v>
      </c>
      <c r="C27" s="87">
        <v>1913388.6602369875</v>
      </c>
      <c r="D27" s="87">
        <v>1923945.0493838838</v>
      </c>
      <c r="E27" s="87">
        <v>1934559.6793650319</v>
      </c>
      <c r="F27" s="87">
        <v>1945232.8715019303</v>
      </c>
      <c r="G27" s="87">
        <v>1955964.9488888448</v>
      </c>
      <c r="H27" s="87">
        <v>1966756.2364025917</v>
      </c>
      <c r="I27" s="87">
        <v>1977607.060712368</v>
      </c>
      <c r="J27" s="87">
        <v>1988517.7502896457</v>
      </c>
      <c r="K27" s="87">
        <v>1999488.6354181112</v>
      </c>
      <c r="L27" s="87">
        <v>2010520.0482036639</v>
      </c>
      <c r="M27" s="87">
        <v>2021626.9025913468</v>
      </c>
      <c r="N27" s="87">
        <v>2032795.1153397688</v>
      </c>
      <c r="O27" s="87">
        <v>2044025.0254151477</v>
      </c>
      <c r="P27" s="87">
        <v>2055316.9736562767</v>
      </c>
      <c r="Q27" s="87">
        <v>2066671.3027848678</v>
      </c>
      <c r="R27" s="87">
        <v>2078088.3574159541</v>
      </c>
      <c r="S27" s="87">
        <v>2089568.4840683504</v>
      </c>
      <c r="T27" s="87">
        <v>2101112.0311751682</v>
      </c>
      <c r="U27" s="87">
        <v>2112719.3490943918</v>
      </c>
      <c r="V27" s="87">
        <v>2124390.7901195134</v>
      </c>
      <c r="W27" s="87">
        <v>2138762.2271563443</v>
      </c>
      <c r="X27" s="87">
        <v>2153230.8865137887</v>
      </c>
      <c r="Y27" s="87">
        <v>2167797.4258977938</v>
      </c>
      <c r="Z27" s="87">
        <v>2182462.5074636689</v>
      </c>
      <c r="AA27" s="87">
        <v>2197226.7978461813</v>
      </c>
      <c r="AB27" s="87">
        <v>2212090.9681898635</v>
      </c>
      <c r="AC27" s="87">
        <v>2227055.6941795181</v>
      </c>
      <c r="AD27" s="87">
        <v>2242121.6560709355</v>
      </c>
      <c r="AE27" s="87">
        <v>2257289.5387218138</v>
      </c>
      <c r="AF27" s="87">
        <v>2272560.0316228932</v>
      </c>
      <c r="AG27" s="87">
        <v>2290985.5273003266</v>
      </c>
      <c r="AH27" s="87">
        <v>2309560.4134828416</v>
      </c>
      <c r="AI27" s="87">
        <v>2328285.9014009777</v>
      </c>
      <c r="AJ27" s="87">
        <v>2347163.2121057031</v>
      </c>
      <c r="AK27" s="87">
        <v>2366193.5765480422</v>
      </c>
      <c r="AL27" s="87">
        <v>2385378.2356593418</v>
      </c>
      <c r="AM27" s="87">
        <v>2404718.4404321904</v>
      </c>
      <c r="AN27" s="87">
        <v>2424215.4520019921</v>
      </c>
      <c r="AO27" s="87">
        <v>2443870.5417292044</v>
      </c>
      <c r="AP27" s="87">
        <v>2463684.9912822368</v>
      </c>
      <c r="AQ27" s="87">
        <v>2485380.5944298105</v>
      </c>
      <c r="AR27" s="87">
        <v>2507267.252520531</v>
      </c>
      <c r="AS27" s="87">
        <v>2529346.6480147121</v>
      </c>
      <c r="AT27" s="87">
        <v>2551620.4781886814</v>
      </c>
      <c r="AU27" s="87">
        <v>2574090.4552652542</v>
      </c>
      <c r="AV27" s="87">
        <v>2596758.3065453526</v>
      </c>
      <c r="AW27" s="87">
        <v>2619625.774540788</v>
      </c>
      <c r="AX27" s="87">
        <v>2642694.6171082044</v>
      </c>
      <c r="AY27" s="87">
        <v>2665966.6075842166</v>
      </c>
      <c r="AZ27" s="87">
        <v>2689443.5349217216</v>
      </c>
      <c r="BA27" s="87">
        <v>2713136.4705824312</v>
      </c>
      <c r="BB27" s="87">
        <v>2737038.1316515482</v>
      </c>
      <c r="BC27" s="87">
        <v>2761150.3569175117</v>
      </c>
      <c r="BD27" s="87">
        <v>2785475.001367758</v>
      </c>
      <c r="BE27" s="87">
        <v>2810013.9363314309</v>
      </c>
      <c r="BF27" s="87">
        <v>2834769.0496233446</v>
      </c>
      <c r="BG27" s="87">
        <v>2859742.2456892151</v>
      </c>
      <c r="BH27" s="87">
        <v>2884935.445752176</v>
      </c>
      <c r="BI27" s="87">
        <v>2910350.5879605771</v>
      </c>
      <c r="BJ27" s="87">
        <v>2935989.6275370885</v>
      </c>
      <c r="BK27" s="87">
        <v>2957584.5189419538</v>
      </c>
      <c r="BL27" s="87">
        <v>2979338.2458312535</v>
      </c>
      <c r="BM27" s="87">
        <v>3001251.9764771815</v>
      </c>
      <c r="BN27" s="87">
        <v>3023326.887744844</v>
      </c>
      <c r="BO27" s="87">
        <v>3045564.165155468</v>
      </c>
      <c r="BP27" s="87">
        <v>3067965.0029500653</v>
      </c>
      <c r="BQ27" s="87">
        <v>3090530.6041535712</v>
      </c>
      <c r="BR27" s="87">
        <v>3113262.18063945</v>
      </c>
      <c r="BS27" s="87">
        <v>3136160.9531947803</v>
      </c>
      <c r="BT27" s="87">
        <v>3159228.1515858136</v>
      </c>
      <c r="BU27" s="87">
        <v>3206616.5738595994</v>
      </c>
      <c r="BV27" s="87">
        <v>3254715.8224674934</v>
      </c>
      <c r="BW27" s="87">
        <v>3303536.5598045052</v>
      </c>
      <c r="BX27" s="87">
        <v>3353089.6082015722</v>
      </c>
      <c r="BY27" s="87">
        <v>3403385.9523245953</v>
      </c>
      <c r="BZ27" s="87">
        <v>3454436.7416094635</v>
      </c>
      <c r="CA27" s="87">
        <v>3506253.292733605</v>
      </c>
      <c r="CB27" s="87">
        <v>3558847.0921246088</v>
      </c>
      <c r="CC27" s="87">
        <v>3612229.7985064774</v>
      </c>
      <c r="CD27" s="87">
        <v>3666413.2454840741</v>
      </c>
      <c r="CE27" s="87">
        <v>3717743.0309208492</v>
      </c>
      <c r="CF27" s="87">
        <v>3769791.4333537412</v>
      </c>
      <c r="CG27" s="87">
        <v>3822568.513420694</v>
      </c>
      <c r="CH27" s="87">
        <v>3876084.472608584</v>
      </c>
      <c r="CI27" s="87">
        <v>3930349.6552251042</v>
      </c>
      <c r="CJ27" s="87">
        <v>3985374.5503982557</v>
      </c>
      <c r="CK27" s="87">
        <v>4041169.794103832</v>
      </c>
      <c r="CL27" s="87">
        <v>4097746.1712212861</v>
      </c>
      <c r="CM27" s="87">
        <v>4155114.6176183843</v>
      </c>
      <c r="CN27" s="87">
        <v>4213286.2222650414</v>
      </c>
      <c r="CO27" s="87">
        <v>4289125.3742658086</v>
      </c>
      <c r="CP27" s="87">
        <v>4366329.6310025938</v>
      </c>
      <c r="CQ27" s="87">
        <v>4444923.56436064</v>
      </c>
      <c r="CR27" s="87">
        <v>4524932.1885191323</v>
      </c>
      <c r="CS27" s="87">
        <v>4606380.9679124756</v>
      </c>
      <c r="CT27" s="87">
        <v>4689295.825334901</v>
      </c>
      <c r="CU27" s="87">
        <v>4773703.150190929</v>
      </c>
      <c r="CV27" s="87">
        <v>4859629.8068943657</v>
      </c>
      <c r="CW27" s="87">
        <v>4947103.1434184648</v>
      </c>
      <c r="CX27" s="87">
        <v>5036150.9999999972</v>
      </c>
      <c r="CY27" s="87">
        <v>5140319</v>
      </c>
      <c r="CZ27" s="87">
        <v>5268648</v>
      </c>
      <c r="DA27" s="87">
        <v>5413371</v>
      </c>
      <c r="DB27" s="87">
        <v>5568654</v>
      </c>
      <c r="DC27" s="87">
        <v>5730592</v>
      </c>
      <c r="DD27" s="87">
        <v>5897345</v>
      </c>
      <c r="DE27" s="87">
        <v>6068997</v>
      </c>
      <c r="DF27" s="87">
        <v>6247304</v>
      </c>
      <c r="DG27" s="87">
        <v>6435160</v>
      </c>
      <c r="DH27" s="87">
        <v>6635229</v>
      </c>
      <c r="DI27" s="15">
        <v>6848291</v>
      </c>
      <c r="DJ27" s="15">
        <v>7071966</v>
      </c>
      <c r="DK27" s="15">
        <v>7300124</v>
      </c>
      <c r="DL27" s="15">
        <v>7524470</v>
      </c>
      <c r="DM27" s="15">
        <v>7739463</v>
      </c>
      <c r="DN27" s="15">
        <v>7941418</v>
      </c>
      <c r="DO27" s="15">
        <v>8132803</v>
      </c>
      <c r="DP27" s="15">
        <v>8321772.9999999991</v>
      </c>
      <c r="DQ27" s="15">
        <v>8520018</v>
      </c>
      <c r="DR27" s="15">
        <v>8735493</v>
      </c>
      <c r="DS27" s="15">
        <v>8973247</v>
      </c>
      <c r="DT27" s="15">
        <v>9229640</v>
      </c>
      <c r="DU27" s="15">
        <v>9493552</v>
      </c>
      <c r="DV27" s="15">
        <v>9749098</v>
      </c>
      <c r="DW27" s="15">
        <v>9985946</v>
      </c>
      <c r="DX27" s="15">
        <v>10199164</v>
      </c>
      <c r="DY27" s="15">
        <v>10395453</v>
      </c>
      <c r="DZ27" s="15">
        <v>10590265</v>
      </c>
      <c r="EA27" s="15">
        <v>10805318</v>
      </c>
      <c r="EB27" s="15">
        <v>11056112</v>
      </c>
      <c r="EC27" s="15">
        <v>11348287</v>
      </c>
      <c r="ED27" s="15">
        <v>11676828</v>
      </c>
      <c r="EE27" s="15">
        <v>12033559</v>
      </c>
      <c r="EF27" s="15">
        <v>12405659</v>
      </c>
      <c r="EG27" s="15">
        <v>12783617</v>
      </c>
      <c r="EH27" s="15">
        <v>13164839</v>
      </c>
      <c r="EI27" s="15">
        <v>13552021</v>
      </c>
      <c r="EJ27" s="15">
        <v>13947047</v>
      </c>
      <c r="EK27" s="15">
        <v>14353409</v>
      </c>
      <c r="EL27" s="15">
        <v>14773274</v>
      </c>
      <c r="EM27" s="15">
        <v>15207360</v>
      </c>
      <c r="EN27" s="15">
        <v>15653345</v>
      </c>
      <c r="EO27" s="15">
        <v>16106756</v>
      </c>
      <c r="EP27" s="15">
        <v>16561677</v>
      </c>
      <c r="EQ27" s="15">
        <v>17014058</v>
      </c>
      <c r="ER27" s="15">
        <v>17462504</v>
      </c>
      <c r="ES27" s="15">
        <v>17908977</v>
      </c>
      <c r="ET27" s="15">
        <v>18357159</v>
      </c>
      <c r="EU27" s="15">
        <v>18812369</v>
      </c>
      <c r="EV27" s="15">
        <v>19278850</v>
      </c>
      <c r="EW27" s="15">
        <v>19756929</v>
      </c>
      <c r="EX27" s="15">
        <v>20246376</v>
      </c>
      <c r="EY27" s="15">
        <v>20750308</v>
      </c>
      <c r="EZ27" s="15">
        <v>21272328</v>
      </c>
      <c r="FA27" s="15">
        <v>21814648</v>
      </c>
      <c r="FB27" s="15">
        <v>22379057</v>
      </c>
      <c r="FC27" s="15">
        <v>22963946</v>
      </c>
      <c r="FD27" s="15">
        <v>23563832</v>
      </c>
      <c r="FE27" s="15">
        <v>24170943</v>
      </c>
      <c r="FF27" s="15">
        <v>24779614</v>
      </c>
      <c r="FG27" s="15">
        <v>25387713</v>
      </c>
      <c r="FH27" s="15">
        <v>25996454</v>
      </c>
      <c r="FI27" s="15">
        <v>26607641</v>
      </c>
      <c r="FJ27" s="15">
        <v>27224480</v>
      </c>
      <c r="FK27" s="15">
        <v>27849203</v>
      </c>
      <c r="FL27" s="15">
        <v>28481947</v>
      </c>
      <c r="FM27" s="15">
        <v>29121464</v>
      </c>
      <c r="FN27" s="15">
        <v>29767108</v>
      </c>
      <c r="FO27" s="15">
        <v>30417858</v>
      </c>
      <c r="FP27" s="15">
        <v>31072945</v>
      </c>
    </row>
    <row r="28" spans="1:172" x14ac:dyDescent="0.25">
      <c r="A28" s="15" t="s">
        <v>19</v>
      </c>
      <c r="B28" s="87">
        <v>531907.51260223915</v>
      </c>
      <c r="C28" s="87">
        <v>535098.95767785236</v>
      </c>
      <c r="D28" s="87">
        <v>538309.55142391939</v>
      </c>
      <c r="E28" s="87">
        <v>541539.40873246267</v>
      </c>
      <c r="F28" s="87">
        <v>544788.64518485742</v>
      </c>
      <c r="G28" s="87">
        <v>548057.3770559663</v>
      </c>
      <c r="H28" s="87">
        <v>551345.72131830198</v>
      </c>
      <c r="I28" s="87">
        <v>554653.79564621171</v>
      </c>
      <c r="J28" s="87">
        <v>557981.71842008887</v>
      </c>
      <c r="K28" s="87">
        <v>561329.60873060918</v>
      </c>
      <c r="L28" s="87">
        <v>564697.58638299268</v>
      </c>
      <c r="M28" s="87">
        <v>568085.77190129133</v>
      </c>
      <c r="N28" s="87">
        <v>571494.28653269913</v>
      </c>
      <c r="O28" s="87">
        <v>574923.25225189526</v>
      </c>
      <c r="P28" s="87">
        <v>578372.79176540673</v>
      </c>
      <c r="Q28" s="87">
        <v>581843.02851599909</v>
      </c>
      <c r="R28" s="87">
        <v>585334.086687095</v>
      </c>
      <c r="S28" s="87">
        <v>588846.09120721766</v>
      </c>
      <c r="T28" s="87">
        <v>592379.16775446106</v>
      </c>
      <c r="U28" s="87">
        <v>595933.44276098767</v>
      </c>
      <c r="V28" s="87">
        <v>599509.04341755365</v>
      </c>
      <c r="W28" s="87">
        <v>604904.62480831239</v>
      </c>
      <c r="X28" s="87">
        <v>610348.76643158705</v>
      </c>
      <c r="Y28" s="87">
        <v>615841.90532947145</v>
      </c>
      <c r="Z28" s="87">
        <v>621384.48247743666</v>
      </c>
      <c r="AA28" s="87">
        <v>626976.94281973352</v>
      </c>
      <c r="AB28" s="87">
        <v>632619.73530511092</v>
      </c>
      <c r="AC28" s="87">
        <v>638313.312922857</v>
      </c>
      <c r="AD28" s="87">
        <v>644058.13273916254</v>
      </c>
      <c r="AE28" s="87">
        <v>649854.65593381494</v>
      </c>
      <c r="AF28" s="87">
        <v>655703.34783721925</v>
      </c>
      <c r="AG28" s="87">
        <v>660293.27127207967</v>
      </c>
      <c r="AH28" s="87">
        <v>664915.32417098409</v>
      </c>
      <c r="AI28" s="87">
        <v>669569.73144018103</v>
      </c>
      <c r="AJ28" s="87">
        <v>674256.71956026228</v>
      </c>
      <c r="AK28" s="87">
        <v>678976.516597184</v>
      </c>
      <c r="AL28" s="87">
        <v>683729.35221336409</v>
      </c>
      <c r="AM28" s="87">
        <v>688515.45767885773</v>
      </c>
      <c r="AN28" s="87">
        <v>693335.06588260958</v>
      </c>
      <c r="AO28" s="87">
        <v>698188.4113437878</v>
      </c>
      <c r="AP28" s="87">
        <v>703075.73022319423</v>
      </c>
      <c r="AQ28" s="87">
        <v>707997.26033475657</v>
      </c>
      <c r="AR28" s="87">
        <v>712953.24115709972</v>
      </c>
      <c r="AS28" s="87">
        <v>717943.91384519939</v>
      </c>
      <c r="AT28" s="87">
        <v>722969.52124211588</v>
      </c>
      <c r="AU28" s="87">
        <v>728030.30789081054</v>
      </c>
      <c r="AV28" s="87">
        <v>733126.520046046</v>
      </c>
      <c r="AW28" s="87">
        <v>738258.40568636835</v>
      </c>
      <c r="AX28" s="87">
        <v>743426.21452617284</v>
      </c>
      <c r="AY28" s="87">
        <v>748630.19802785595</v>
      </c>
      <c r="AZ28" s="87">
        <v>753870.60941405082</v>
      </c>
      <c r="BA28" s="87">
        <v>759147.70367994986</v>
      </c>
      <c r="BB28" s="87">
        <v>764461.737605709</v>
      </c>
      <c r="BC28" s="87">
        <v>769812.96976894862</v>
      </c>
      <c r="BD28" s="87">
        <v>775201.66055733082</v>
      </c>
      <c r="BE28" s="87">
        <v>780628.07218123181</v>
      </c>
      <c r="BF28" s="87">
        <v>786092.46868649987</v>
      </c>
      <c r="BG28" s="87">
        <v>791595.11596730491</v>
      </c>
      <c r="BH28" s="87">
        <v>797136.28177907562</v>
      </c>
      <c r="BI28" s="87">
        <v>802716.23575152876</v>
      </c>
      <c r="BJ28" s="87">
        <v>808335.24940178893</v>
      </c>
      <c r="BK28" s="87">
        <v>814801.9313970044</v>
      </c>
      <c r="BL28" s="87">
        <v>821320.34684818063</v>
      </c>
      <c r="BM28" s="87">
        <v>827890.90962296631</v>
      </c>
      <c r="BN28" s="87">
        <v>834514.03689995024</v>
      </c>
      <c r="BO28" s="87">
        <v>841190.14919515012</v>
      </c>
      <c r="BP28" s="87">
        <v>847919.6703887115</v>
      </c>
      <c r="BQ28" s="87">
        <v>854703.02775182156</v>
      </c>
      <c r="BR28" s="87">
        <v>861540.65197383636</v>
      </c>
      <c r="BS28" s="87">
        <v>868432.97718962724</v>
      </c>
      <c r="BT28" s="87">
        <v>875380.44100714452</v>
      </c>
      <c r="BU28" s="87">
        <v>888511.14762225084</v>
      </c>
      <c r="BV28" s="87">
        <v>901838.8148365845</v>
      </c>
      <c r="BW28" s="87">
        <v>915366.39705913316</v>
      </c>
      <c r="BX28" s="87">
        <v>929096.89301502006</v>
      </c>
      <c r="BY28" s="87">
        <v>943033.34641024517</v>
      </c>
      <c r="BZ28" s="87">
        <v>957178.8466063987</v>
      </c>
      <c r="CA28" s="87">
        <v>971536.52930549462</v>
      </c>
      <c r="CB28" s="87">
        <v>986109.57724507689</v>
      </c>
      <c r="CC28" s="87">
        <v>1000901.220903753</v>
      </c>
      <c r="CD28" s="87">
        <v>1015914.7392173092</v>
      </c>
      <c r="CE28" s="87">
        <v>1030137.5455663509</v>
      </c>
      <c r="CF28" s="87">
        <v>1044559.4712042799</v>
      </c>
      <c r="CG28" s="87">
        <v>1059183.3038011398</v>
      </c>
      <c r="CH28" s="87">
        <v>1074011.8700543558</v>
      </c>
      <c r="CI28" s="87">
        <v>1089048.0362351169</v>
      </c>
      <c r="CJ28" s="87">
        <v>1104294.7087424085</v>
      </c>
      <c r="CK28" s="87">
        <v>1119754.8346648025</v>
      </c>
      <c r="CL28" s="87">
        <v>1135431.4023501098</v>
      </c>
      <c r="CM28" s="87">
        <v>1151327.4419830116</v>
      </c>
      <c r="CN28" s="87">
        <v>1167446.0261707737</v>
      </c>
      <c r="CO28" s="87">
        <v>1188460.0546418487</v>
      </c>
      <c r="CP28" s="87">
        <v>1209852.3356254019</v>
      </c>
      <c r="CQ28" s="87">
        <v>1231629.6776666592</v>
      </c>
      <c r="CR28" s="87">
        <v>1253799.0118646591</v>
      </c>
      <c r="CS28" s="87">
        <v>1276367.3940782228</v>
      </c>
      <c r="CT28" s="87">
        <v>1299342.0071716311</v>
      </c>
      <c r="CU28" s="87">
        <v>1322730.1633007203</v>
      </c>
      <c r="CV28" s="87">
        <v>1346539.3062401332</v>
      </c>
      <c r="CW28" s="87">
        <v>1370777.0137524558</v>
      </c>
      <c r="CX28" s="87">
        <v>1395451</v>
      </c>
      <c r="CY28" s="87">
        <v>1425484</v>
      </c>
      <c r="CZ28" s="87">
        <v>1441915</v>
      </c>
      <c r="DA28" s="87">
        <v>1452089</v>
      </c>
      <c r="DB28" s="87">
        <v>1461523</v>
      </c>
      <c r="DC28" s="87">
        <v>1473835</v>
      </c>
      <c r="DD28" s="87">
        <v>1490723</v>
      </c>
      <c r="DE28" s="87">
        <v>1512019</v>
      </c>
      <c r="DF28" s="87">
        <v>1535971</v>
      </c>
      <c r="DG28" s="87">
        <v>1559682</v>
      </c>
      <c r="DH28" s="87">
        <v>1580508</v>
      </c>
      <c r="DI28" s="15">
        <v>1597523</v>
      </c>
      <c r="DJ28" s="15">
        <v>1612761</v>
      </c>
      <c r="DK28" s="15">
        <v>1631758</v>
      </c>
      <c r="DL28" s="15">
        <v>1662073</v>
      </c>
      <c r="DM28" s="15">
        <v>1708631</v>
      </c>
      <c r="DN28" s="15">
        <v>1774020</v>
      </c>
      <c r="DO28" s="15">
        <v>1855450</v>
      </c>
      <c r="DP28" s="15">
        <v>1945777</v>
      </c>
      <c r="DQ28" s="15">
        <v>2034902</v>
      </c>
      <c r="DR28" s="15">
        <v>2115522</v>
      </c>
      <c r="DS28" s="15">
        <v>2185667</v>
      </c>
      <c r="DT28" s="15">
        <v>2247578</v>
      </c>
      <c r="DU28" s="15">
        <v>2303344</v>
      </c>
      <c r="DV28" s="15">
        <v>2356620</v>
      </c>
      <c r="DW28" s="15">
        <v>2410451</v>
      </c>
      <c r="DX28" s="15">
        <v>2464424</v>
      </c>
      <c r="DY28" s="15">
        <v>2518454</v>
      </c>
      <c r="DZ28" s="15">
        <v>2576293</v>
      </c>
      <c r="EA28" s="15">
        <v>2642693</v>
      </c>
      <c r="EB28" s="15">
        <v>2720835</v>
      </c>
      <c r="EC28" s="15">
        <v>2812312</v>
      </c>
      <c r="ED28" s="15">
        <v>2915618</v>
      </c>
      <c r="EE28" s="15">
        <v>3026980</v>
      </c>
      <c r="EF28" s="15">
        <v>3140840</v>
      </c>
      <c r="EG28" s="15">
        <v>3252997</v>
      </c>
      <c r="EH28" s="15">
        <v>3363040</v>
      </c>
      <c r="EI28" s="15">
        <v>3471738</v>
      </c>
      <c r="EJ28" s="15">
        <v>3577469</v>
      </c>
      <c r="EK28" s="15">
        <v>3678567</v>
      </c>
      <c r="EL28" s="15">
        <v>3774310</v>
      </c>
      <c r="EM28" s="15">
        <v>3862998</v>
      </c>
      <c r="EN28" s="15">
        <v>3945902</v>
      </c>
      <c r="EO28" s="15">
        <v>4029044</v>
      </c>
      <c r="EP28" s="15">
        <v>4120615</v>
      </c>
      <c r="EQ28" s="15">
        <v>4226293</v>
      </c>
      <c r="ER28" s="15">
        <v>4348808</v>
      </c>
      <c r="ES28" s="15">
        <v>4485945</v>
      </c>
      <c r="ET28" s="15">
        <v>4632451</v>
      </c>
      <c r="EU28" s="15">
        <v>4780455</v>
      </c>
      <c r="EV28" s="15">
        <v>4924406</v>
      </c>
      <c r="EW28" s="15">
        <v>5062571</v>
      </c>
      <c r="EX28" s="15">
        <v>5197040</v>
      </c>
      <c r="EY28" s="15">
        <v>5330629</v>
      </c>
      <c r="EZ28" s="15">
        <v>5467770</v>
      </c>
      <c r="FA28" s="15">
        <v>5611643</v>
      </c>
      <c r="FB28" s="15">
        <v>5762881</v>
      </c>
      <c r="FC28" s="15">
        <v>5920360</v>
      </c>
      <c r="FD28" s="15">
        <v>6083417</v>
      </c>
      <c r="FE28" s="15">
        <v>6250840</v>
      </c>
      <c r="FF28" s="15">
        <v>6421674</v>
      </c>
      <c r="FG28" s="15">
        <v>6595939</v>
      </c>
      <c r="FH28" s="15">
        <v>6773807</v>
      </c>
      <c r="FI28" s="15">
        <v>6954721</v>
      </c>
      <c r="FJ28" s="15">
        <v>7137997</v>
      </c>
      <c r="FK28" s="15">
        <v>7323162</v>
      </c>
      <c r="FL28" s="15">
        <v>7509952</v>
      </c>
      <c r="FM28" s="15">
        <v>7698476</v>
      </c>
      <c r="FN28" s="15">
        <v>7889095</v>
      </c>
      <c r="FO28" s="15">
        <v>8082359</v>
      </c>
      <c r="FP28" s="15">
        <v>8278736.9999999991</v>
      </c>
    </row>
    <row r="29" spans="1:172" x14ac:dyDescent="0.25">
      <c r="A29" s="15" t="s">
        <v>20</v>
      </c>
      <c r="B29" s="87">
        <v>889885.25594148785</v>
      </c>
      <c r="C29" s="87">
        <v>893284.86831708206</v>
      </c>
      <c r="D29" s="87">
        <v>896697.46816968755</v>
      </c>
      <c r="E29" s="87">
        <v>900123.10511512554</v>
      </c>
      <c r="F29" s="87">
        <v>903561.82895876316</v>
      </c>
      <c r="G29" s="87">
        <v>907013.68969623861</v>
      </c>
      <c r="H29" s="87">
        <v>910478.73751418723</v>
      </c>
      <c r="I29" s="87">
        <v>913957.02279097144</v>
      </c>
      <c r="J29" s="87">
        <v>917448.5960974131</v>
      </c>
      <c r="K29" s="87">
        <v>920953.50819752924</v>
      </c>
      <c r="L29" s="87">
        <v>924471.81004926935</v>
      </c>
      <c r="M29" s="87">
        <v>931824.16478376382</v>
      </c>
      <c r="N29" s="87">
        <v>939234.99303746526</v>
      </c>
      <c r="O29" s="87">
        <v>946704.75985219714</v>
      </c>
      <c r="P29" s="87">
        <v>954233.93396827544</v>
      </c>
      <c r="Q29" s="87">
        <v>961822.98785392323</v>
      </c>
      <c r="R29" s="87">
        <v>969472.39773491875</v>
      </c>
      <c r="S29" s="87">
        <v>977182.64362447953</v>
      </c>
      <c r="T29" s="87">
        <v>984954.20935338433</v>
      </c>
      <c r="U29" s="87">
        <v>992787.58260033373</v>
      </c>
      <c r="V29" s="87">
        <v>1000683.2549225533</v>
      </c>
      <c r="W29" s="87">
        <v>1009145.5305427796</v>
      </c>
      <c r="X29" s="87">
        <v>1017679.3673771264</v>
      </c>
      <c r="Y29" s="87">
        <v>1026285.3705828351</v>
      </c>
      <c r="Z29" s="87">
        <v>1034964.1504346571</v>
      </c>
      <c r="AA29" s="87">
        <v>1043716.3223681318</v>
      </c>
      <c r="AB29" s="87">
        <v>1052542.5070232265</v>
      </c>
      <c r="AC29" s="87">
        <v>1061443.3302883499</v>
      </c>
      <c r="AD29" s="87">
        <v>1070419.4233447346</v>
      </c>
      <c r="AE29" s="87">
        <v>1079471.422711195</v>
      </c>
      <c r="AF29" s="87">
        <v>1088599.970289266</v>
      </c>
      <c r="AG29" s="87">
        <v>1095072.2804332969</v>
      </c>
      <c r="AH29" s="87">
        <v>1101583.0719292895</v>
      </c>
      <c r="AI29" s="87">
        <v>1108132.5735694999</v>
      </c>
      <c r="AJ29" s="87">
        <v>1114721.0155064776</v>
      </c>
      <c r="AK29" s="87">
        <v>1121348.6292611535</v>
      </c>
      <c r="AL29" s="87">
        <v>1128015.6477309733</v>
      </c>
      <c r="AM29" s="87">
        <v>1134722.3051980836</v>
      </c>
      <c r="AN29" s="87">
        <v>1141468.8373375635</v>
      </c>
      <c r="AO29" s="87">
        <v>1148255.4812257073</v>
      </c>
      <c r="AP29" s="87">
        <v>1155082.4753483536</v>
      </c>
      <c r="AQ29" s="87">
        <v>1160857.8877250967</v>
      </c>
      <c r="AR29" s="87">
        <v>1166662.177163722</v>
      </c>
      <c r="AS29" s="87">
        <v>1172495.4880495402</v>
      </c>
      <c r="AT29" s="87">
        <v>1178357.9654897877</v>
      </c>
      <c r="AU29" s="87">
        <v>1184249.7553172365</v>
      </c>
      <c r="AV29" s="87">
        <v>1190171.0040938226</v>
      </c>
      <c r="AW29" s="87">
        <v>1196121.8591142916</v>
      </c>
      <c r="AX29" s="87">
        <v>1202102.4684098631</v>
      </c>
      <c r="AY29" s="87">
        <v>1208112.9807519121</v>
      </c>
      <c r="AZ29" s="87">
        <v>1214153.5456556715</v>
      </c>
      <c r="BA29" s="87">
        <v>1223930.3925723531</v>
      </c>
      <c r="BB29" s="87">
        <v>1233785.9665462312</v>
      </c>
      <c r="BC29" s="87">
        <v>1243720.9015188587</v>
      </c>
      <c r="BD29" s="87">
        <v>1253735.8365365402</v>
      </c>
      <c r="BE29" s="87">
        <v>1263831.4157914342</v>
      </c>
      <c r="BF29" s="87">
        <v>1274008.2886629913</v>
      </c>
      <c r="BG29" s="87">
        <v>1284267.1097597221</v>
      </c>
      <c r="BH29" s="87">
        <v>1294608.5389613074</v>
      </c>
      <c r="BI29" s="87">
        <v>1305033.2414610398</v>
      </c>
      <c r="BJ29" s="87">
        <v>1315541.8878086128</v>
      </c>
      <c r="BK29" s="87">
        <v>1325138.7915168703</v>
      </c>
      <c r="BL29" s="87">
        <v>1334805.7048246979</v>
      </c>
      <c r="BM29" s="87">
        <v>1344543.1384534906</v>
      </c>
      <c r="BN29" s="87">
        <v>1354351.606850364</v>
      </c>
      <c r="BO29" s="87">
        <v>1364231.6282153355</v>
      </c>
      <c r="BP29" s="87">
        <v>1374183.7245287022</v>
      </c>
      <c r="BQ29" s="87">
        <v>1384208.4215786168</v>
      </c>
      <c r="BR29" s="87">
        <v>1394306.2489888675</v>
      </c>
      <c r="BS29" s="87">
        <v>1404477.740246858</v>
      </c>
      <c r="BT29" s="87">
        <v>1414723.4327317926</v>
      </c>
      <c r="BU29" s="87">
        <v>1435944.2842227698</v>
      </c>
      <c r="BV29" s="87">
        <v>1457483.4484861111</v>
      </c>
      <c r="BW29" s="87">
        <v>1479345.7002134025</v>
      </c>
      <c r="BX29" s="87">
        <v>1501535.8857166034</v>
      </c>
      <c r="BY29" s="87">
        <v>1524058.9240023522</v>
      </c>
      <c r="BZ29" s="87">
        <v>1546919.8078623873</v>
      </c>
      <c r="CA29" s="87">
        <v>1570123.604980323</v>
      </c>
      <c r="CB29" s="87">
        <v>1593675.4590550275</v>
      </c>
      <c r="CC29" s="87">
        <v>1617580.5909408529</v>
      </c>
      <c r="CD29" s="87">
        <v>1641844.2998049655</v>
      </c>
      <c r="CE29" s="87">
        <v>1664830.1200022346</v>
      </c>
      <c r="CF29" s="87">
        <v>1688137.7416822664</v>
      </c>
      <c r="CG29" s="87">
        <v>1711771.6700658186</v>
      </c>
      <c r="CH29" s="87">
        <v>1735736.4734467405</v>
      </c>
      <c r="CI29" s="87">
        <v>1760036.7840749952</v>
      </c>
      <c r="CJ29" s="87">
        <v>1784677.2990520457</v>
      </c>
      <c r="CK29" s="87">
        <v>1809662.7812387748</v>
      </c>
      <c r="CL29" s="87">
        <v>1834998.060176118</v>
      </c>
      <c r="CM29" s="87">
        <v>1860688.0330185841</v>
      </c>
      <c r="CN29" s="87">
        <v>1886737.6654808451</v>
      </c>
      <c r="CO29" s="87">
        <v>1920698.9434595006</v>
      </c>
      <c r="CP29" s="87">
        <v>1955271.5244417712</v>
      </c>
      <c r="CQ29" s="87">
        <v>1990466.4118817227</v>
      </c>
      <c r="CR29" s="87">
        <v>2026294.8072955934</v>
      </c>
      <c r="CS29" s="87">
        <v>2062768.1138269135</v>
      </c>
      <c r="CT29" s="87">
        <v>2099897.9398757978</v>
      </c>
      <c r="CU29" s="87">
        <v>2137696.1027935613</v>
      </c>
      <c r="CV29" s="87">
        <v>2176174.6326438449</v>
      </c>
      <c r="CW29" s="87">
        <v>2215345.7760314341</v>
      </c>
      <c r="CX29" s="87">
        <v>2255221.9999999991</v>
      </c>
      <c r="CY29" s="87">
        <v>2258475</v>
      </c>
      <c r="CZ29" s="87">
        <v>2264862</v>
      </c>
      <c r="DA29" s="87">
        <v>2274484</v>
      </c>
      <c r="DB29" s="87">
        <v>2287376</v>
      </c>
      <c r="DC29" s="87">
        <v>2303592</v>
      </c>
      <c r="DD29" s="87">
        <v>2323052</v>
      </c>
      <c r="DE29" s="87">
        <v>2345712</v>
      </c>
      <c r="DF29" s="87">
        <v>2371455</v>
      </c>
      <c r="DG29" s="87">
        <v>2400129</v>
      </c>
      <c r="DH29" s="87">
        <v>2431617</v>
      </c>
      <c r="DI29" s="15">
        <v>2465865</v>
      </c>
      <c r="DJ29" s="15">
        <v>2502897</v>
      </c>
      <c r="DK29" s="15">
        <v>2542864</v>
      </c>
      <c r="DL29" s="15">
        <v>2585961</v>
      </c>
      <c r="DM29" s="15">
        <v>2632361</v>
      </c>
      <c r="DN29" s="15">
        <v>2682159</v>
      </c>
      <c r="DO29" s="15">
        <v>2735308</v>
      </c>
      <c r="DP29" s="15">
        <v>2791588</v>
      </c>
      <c r="DQ29" s="15">
        <v>2850657</v>
      </c>
      <c r="DR29" s="15">
        <v>2912338</v>
      </c>
      <c r="DS29" s="15">
        <v>2976575</v>
      </c>
      <c r="DT29" s="15">
        <v>3043563</v>
      </c>
      <c r="DU29" s="15">
        <v>3113681</v>
      </c>
      <c r="DV29" s="15">
        <v>3187413</v>
      </c>
      <c r="DW29" s="15">
        <v>3265167</v>
      </c>
      <c r="DX29" s="15">
        <v>3347169</v>
      </c>
      <c r="DY29" s="15">
        <v>3433445</v>
      </c>
      <c r="DZ29" s="15">
        <v>3523933</v>
      </c>
      <c r="EA29" s="15">
        <v>3618519</v>
      </c>
      <c r="EB29" s="15">
        <v>3717161</v>
      </c>
      <c r="EC29" s="15">
        <v>3820126</v>
      </c>
      <c r="ED29" s="15">
        <v>3927717</v>
      </c>
      <c r="EE29" s="15">
        <v>4039940</v>
      </c>
      <c r="EF29" s="15">
        <v>4156819.0000000005</v>
      </c>
      <c r="EG29" s="15">
        <v>4278502</v>
      </c>
      <c r="EH29" s="15">
        <v>4404504</v>
      </c>
      <c r="EI29" s="15">
        <v>4535262</v>
      </c>
      <c r="EJ29" s="15">
        <v>4672844</v>
      </c>
      <c r="EK29" s="15">
        <v>4820020</v>
      </c>
      <c r="EL29" s="15">
        <v>4978489</v>
      </c>
      <c r="EM29" s="15">
        <v>5149496</v>
      </c>
      <c r="EN29" s="15">
        <v>5331805</v>
      </c>
      <c r="EO29" s="15">
        <v>5521761</v>
      </c>
      <c r="EP29" s="15">
        <v>5714215</v>
      </c>
      <c r="EQ29" s="15">
        <v>5905552</v>
      </c>
      <c r="ER29" s="15">
        <v>6094272</v>
      </c>
      <c r="ES29" s="15">
        <v>6281644</v>
      </c>
      <c r="ET29" s="15">
        <v>6470275</v>
      </c>
      <c r="EU29" s="15">
        <v>6664102</v>
      </c>
      <c r="EV29" s="15">
        <v>6865946</v>
      </c>
      <c r="EW29" s="15">
        <v>7076728</v>
      </c>
      <c r="EX29" s="15">
        <v>7295400</v>
      </c>
      <c r="EY29" s="15">
        <v>7520556</v>
      </c>
      <c r="EZ29" s="15">
        <v>7750003</v>
      </c>
      <c r="FA29" s="15">
        <v>7982223</v>
      </c>
      <c r="FB29" s="15">
        <v>8216893</v>
      </c>
      <c r="FC29" s="15">
        <v>8454790</v>
      </c>
      <c r="FD29" s="15">
        <v>8696915</v>
      </c>
      <c r="FE29" s="15">
        <v>8944713</v>
      </c>
      <c r="FF29" s="15">
        <v>9199254</v>
      </c>
      <c r="FG29" s="15">
        <v>9460829</v>
      </c>
      <c r="FH29" s="15">
        <v>9729254</v>
      </c>
      <c r="FI29" s="15">
        <v>10004594</v>
      </c>
      <c r="FJ29" s="15">
        <v>10286839</v>
      </c>
      <c r="FK29" s="15">
        <v>10575962</v>
      </c>
      <c r="FL29" s="15">
        <v>10872072</v>
      </c>
      <c r="FM29" s="15">
        <v>11175192</v>
      </c>
      <c r="FN29" s="15">
        <v>11485035</v>
      </c>
      <c r="FO29" s="15">
        <v>11801151</v>
      </c>
      <c r="FP29" s="15">
        <v>12123198</v>
      </c>
    </row>
    <row r="30" spans="1:172" x14ac:dyDescent="0.25">
      <c r="A30" s="15" t="s">
        <v>25</v>
      </c>
      <c r="B30" s="87">
        <v>15094146.01644031</v>
      </c>
      <c r="C30" s="87">
        <v>15152010.123121884</v>
      </c>
      <c r="D30" s="87">
        <v>15210096.05453196</v>
      </c>
      <c r="E30" s="87">
        <v>15268404.661045887</v>
      </c>
      <c r="F30" s="87">
        <v>15326936.796298979</v>
      </c>
      <c r="G30" s="87">
        <v>15385693.317198988</v>
      </c>
      <c r="H30" s="87">
        <v>15444675.083938669</v>
      </c>
      <c r="I30" s="87">
        <v>15503882.960008362</v>
      </c>
      <c r="J30" s="87">
        <v>15563317.812208639</v>
      </c>
      <c r="K30" s="87">
        <v>15622980.510662995</v>
      </c>
      <c r="L30" s="87">
        <v>15682871.928830575</v>
      </c>
      <c r="M30" s="87">
        <v>15749688.313096702</v>
      </c>
      <c r="N30" s="87">
        <v>15816789.366473638</v>
      </c>
      <c r="O30" s="87">
        <v>15884176.301785173</v>
      </c>
      <c r="P30" s="87">
        <v>15951850.337022331</v>
      </c>
      <c r="Q30" s="87">
        <v>16019812.695365341</v>
      </c>
      <c r="R30" s="87">
        <v>16088064.605205765</v>
      </c>
      <c r="S30" s="87">
        <v>16156607.300168673</v>
      </c>
      <c r="T30" s="87">
        <v>16225442.019134972</v>
      </c>
      <c r="U30" s="87">
        <v>16294570.006263772</v>
      </c>
      <c r="V30" s="87">
        <v>16363992.511014886</v>
      </c>
      <c r="W30" s="87">
        <v>16450743.356010461</v>
      </c>
      <c r="X30" s="87">
        <v>16537954.095442073</v>
      </c>
      <c r="Y30" s="87">
        <v>16625627.167359676</v>
      </c>
      <c r="Z30" s="87">
        <v>16713765.02273811</v>
      </c>
      <c r="AA30" s="87">
        <v>16802370.125545613</v>
      </c>
      <c r="AB30" s="87">
        <v>16891444.952812742</v>
      </c>
      <c r="AC30" s="87">
        <v>16980991.994701575</v>
      </c>
      <c r="AD30" s="87">
        <v>17071013.754575372</v>
      </c>
      <c r="AE30" s="87">
        <v>17161512.749068517</v>
      </c>
      <c r="AF30" s="87">
        <v>17252491.508156903</v>
      </c>
      <c r="AG30" s="87">
        <v>17361857.575599834</v>
      </c>
      <c r="AH30" s="87">
        <v>17471916.930542883</v>
      </c>
      <c r="AI30" s="87">
        <v>17582673.967836898</v>
      </c>
      <c r="AJ30" s="87">
        <v>17694133.110192358</v>
      </c>
      <c r="AK30" s="87">
        <v>17806298.808355965</v>
      </c>
      <c r="AL30" s="87">
        <v>17919175.541288331</v>
      </c>
      <c r="AM30" s="87">
        <v>18032767.816342887</v>
      </c>
      <c r="AN30" s="87">
        <v>18147080.169445802</v>
      </c>
      <c r="AO30" s="87">
        <v>18262117.165277164</v>
      </c>
      <c r="AP30" s="87">
        <v>18377883.397453234</v>
      </c>
      <c r="AQ30" s="87">
        <v>18480537.507406633</v>
      </c>
      <c r="AR30" s="87">
        <v>18583765.01670441</v>
      </c>
      <c r="AS30" s="87">
        <v>18687569.128207155</v>
      </c>
      <c r="AT30" s="87">
        <v>18791953.062665857</v>
      </c>
      <c r="AU30" s="87">
        <v>18896920.058821801</v>
      </c>
      <c r="AV30" s="87">
        <v>19002473.373507023</v>
      </c>
      <c r="AW30" s="87">
        <v>19108616.281745389</v>
      </c>
      <c r="AX30" s="87">
        <v>19215352.076854214</v>
      </c>
      <c r="AY30" s="87">
        <v>19322684.070546411</v>
      </c>
      <c r="AZ30" s="87">
        <v>19430615.593033291</v>
      </c>
      <c r="BA30" s="87">
        <v>19607595.131072339</v>
      </c>
      <c r="BB30" s="87">
        <v>19786186.648759406</v>
      </c>
      <c r="BC30" s="87">
        <v>19966404.828460686</v>
      </c>
      <c r="BD30" s="87">
        <v>20148264.486273509</v>
      </c>
      <c r="BE30" s="87">
        <v>20331780.573244408</v>
      </c>
      <c r="BF30" s="87">
        <v>20516968.176598273</v>
      </c>
      <c r="BG30" s="87">
        <v>20703842.520978697</v>
      </c>
      <c r="BH30" s="87">
        <v>20892418.96969964</v>
      </c>
      <c r="BI30" s="87">
        <v>21082713.026008457</v>
      </c>
      <c r="BJ30" s="87">
        <v>21274740.334360465</v>
      </c>
      <c r="BK30" s="87">
        <v>21470250.930651031</v>
      </c>
      <c r="BL30" s="87">
        <v>21667558.230105165</v>
      </c>
      <c r="BM30" s="87">
        <v>21866678.744064506</v>
      </c>
      <c r="BN30" s="87">
        <v>22067629.135606654</v>
      </c>
      <c r="BO30" s="87">
        <v>22270426.220939551</v>
      </c>
      <c r="BP30" s="87">
        <v>22475086.970808715</v>
      </c>
      <c r="BQ30" s="87">
        <v>22681628.511917409</v>
      </c>
      <c r="BR30" s="87">
        <v>22890068.128359873</v>
      </c>
      <c r="BS30" s="87">
        <v>23100423.263067693</v>
      </c>
      <c r="BT30" s="87">
        <v>23312711.519269511</v>
      </c>
      <c r="BU30" s="87">
        <v>23684332.705720261</v>
      </c>
      <c r="BV30" s="87">
        <v>24061877.797938183</v>
      </c>
      <c r="BW30" s="87">
        <v>24445441.227190506</v>
      </c>
      <c r="BX30" s="87">
        <v>24835118.930045877</v>
      </c>
      <c r="BY30" s="87">
        <v>25231008.372370034</v>
      </c>
      <c r="BZ30" s="87">
        <v>25633208.573703844</v>
      </c>
      <c r="CA30" s="87">
        <v>26041820.132030033</v>
      </c>
      <c r="CB30" s="87">
        <v>26456945.248934641</v>
      </c>
      <c r="CC30" s="87">
        <v>26878687.755169626</v>
      </c>
      <c r="CD30" s="87">
        <v>27307153.136622887</v>
      </c>
      <c r="CE30" s="87">
        <v>27715248.660704125</v>
      </c>
      <c r="CF30" s="87">
        <v>28129443.024746604</v>
      </c>
      <c r="CG30" s="87">
        <v>28549827.373706955</v>
      </c>
      <c r="CH30" s="87">
        <v>28976494.21467026</v>
      </c>
      <c r="CI30" s="87">
        <v>29409537.437206559</v>
      </c>
      <c r="CJ30" s="87">
        <v>29849052.334031507</v>
      </c>
      <c r="CK30" s="87">
        <v>30295135.621975962</v>
      </c>
      <c r="CL30" s="87">
        <v>30747885.463268794</v>
      </c>
      <c r="CM30" s="87">
        <v>31207401.487137869</v>
      </c>
      <c r="CN30" s="87">
        <v>31673784.811733853</v>
      </c>
      <c r="CO30" s="87">
        <v>32243912.938345153</v>
      </c>
      <c r="CP30" s="87">
        <v>32824303.371235367</v>
      </c>
      <c r="CQ30" s="87">
        <v>33415140.831917603</v>
      </c>
      <c r="CR30" s="87">
        <v>34016613.366892122</v>
      </c>
      <c r="CS30" s="87">
        <v>34628912.407496177</v>
      </c>
      <c r="CT30" s="87">
        <v>35252232.83083111</v>
      </c>
      <c r="CU30" s="87">
        <v>35886773.021786071</v>
      </c>
      <c r="CV30" s="87">
        <v>36532734.936178215</v>
      </c>
      <c r="CW30" s="87">
        <v>37190324.165029429</v>
      </c>
      <c r="CX30" s="87">
        <v>37859749.999999955</v>
      </c>
      <c r="CY30" s="87">
        <v>38424142</v>
      </c>
      <c r="CZ30" s="87">
        <v>39035435</v>
      </c>
      <c r="DA30" s="87">
        <v>39686159</v>
      </c>
      <c r="DB30" s="87">
        <v>40370853</v>
      </c>
      <c r="DC30" s="87">
        <v>41086100</v>
      </c>
      <c r="DD30" s="87">
        <v>41830617</v>
      </c>
      <c r="DE30" s="87">
        <v>42605120</v>
      </c>
      <c r="DF30" s="87">
        <v>43412094</v>
      </c>
      <c r="DG30" s="87">
        <v>44255337</v>
      </c>
      <c r="DH30" s="87">
        <v>45138460</v>
      </c>
      <c r="DI30" s="15">
        <v>46063570</v>
      </c>
      <c r="DJ30" s="15">
        <v>47029818</v>
      </c>
      <c r="DK30" s="15">
        <v>48032932</v>
      </c>
      <c r="DL30" s="15">
        <v>49066762</v>
      </c>
      <c r="DM30" s="15">
        <v>50127920</v>
      </c>
      <c r="DN30" s="15">
        <v>51217969</v>
      </c>
      <c r="DO30" s="15">
        <v>52342231</v>
      </c>
      <c r="DP30" s="15">
        <v>53506201</v>
      </c>
      <c r="DQ30" s="15">
        <v>54717035</v>
      </c>
      <c r="DR30" s="15">
        <v>55982142</v>
      </c>
      <c r="DS30" s="15">
        <v>57296988</v>
      </c>
      <c r="DT30" s="15">
        <v>58665813</v>
      </c>
      <c r="DU30" s="15">
        <v>60114615</v>
      </c>
      <c r="DV30" s="15">
        <v>61677167</v>
      </c>
      <c r="DW30" s="15">
        <v>63374289</v>
      </c>
      <c r="DX30" s="15">
        <v>65221379</v>
      </c>
      <c r="DY30" s="15">
        <v>67203134</v>
      </c>
      <c r="DZ30" s="15">
        <v>69271915</v>
      </c>
      <c r="EA30" s="15">
        <v>71361141</v>
      </c>
      <c r="EB30" s="15">
        <v>73423646</v>
      </c>
      <c r="EC30" s="15">
        <v>75440505</v>
      </c>
      <c r="ED30" s="15">
        <v>77427539</v>
      </c>
      <c r="EE30" s="15">
        <v>79414841</v>
      </c>
      <c r="EF30" s="15">
        <v>81448757</v>
      </c>
      <c r="EG30" s="15">
        <v>83562776</v>
      </c>
      <c r="EH30" s="15">
        <v>85766396</v>
      </c>
      <c r="EI30" s="15">
        <v>88048029</v>
      </c>
      <c r="EJ30" s="15">
        <v>90395278</v>
      </c>
      <c r="EK30" s="15">
        <v>92788039</v>
      </c>
      <c r="EL30" s="15">
        <v>95212454</v>
      </c>
      <c r="EM30" s="15">
        <v>97667632</v>
      </c>
      <c r="EN30" s="15">
        <v>100161708</v>
      </c>
      <c r="EO30" s="15">
        <v>102700751</v>
      </c>
      <c r="EP30" s="15">
        <v>105293701</v>
      </c>
      <c r="EQ30" s="15">
        <v>107948339</v>
      </c>
      <c r="ER30" s="15">
        <v>110668784</v>
      </c>
      <c r="ES30" s="15">
        <v>113457661</v>
      </c>
      <c r="ET30" s="15">
        <v>116319763</v>
      </c>
      <c r="EU30" s="15">
        <v>119260055</v>
      </c>
      <c r="EV30" s="15">
        <v>122283853</v>
      </c>
      <c r="EW30" s="15">
        <v>125394046</v>
      </c>
      <c r="EX30" s="15">
        <v>128596079</v>
      </c>
      <c r="EY30" s="15">
        <v>131900633.99999999</v>
      </c>
      <c r="EZ30" s="15">
        <v>135320420</v>
      </c>
      <c r="FA30" s="15">
        <v>138865014</v>
      </c>
      <c r="FB30" s="15">
        <v>142538305</v>
      </c>
      <c r="FC30" s="15">
        <v>146339971</v>
      </c>
      <c r="FD30" s="15">
        <v>150269622</v>
      </c>
      <c r="FE30" s="15">
        <v>154324939</v>
      </c>
      <c r="FF30" s="15">
        <v>158503203</v>
      </c>
      <c r="FG30" s="15">
        <v>162805080</v>
      </c>
      <c r="FH30" s="15">
        <v>167228803</v>
      </c>
      <c r="FI30" s="15">
        <v>171765819</v>
      </c>
      <c r="FJ30" s="15">
        <v>176404931</v>
      </c>
      <c r="FK30" s="15">
        <v>181137454</v>
      </c>
      <c r="FL30" s="15">
        <v>185960244</v>
      </c>
      <c r="FM30" s="15">
        <v>190873247</v>
      </c>
      <c r="FN30" s="15">
        <v>195874685</v>
      </c>
      <c r="FO30" s="15">
        <v>200963603</v>
      </c>
      <c r="FP30" s="15">
        <v>206139587</v>
      </c>
    </row>
    <row r="31" spans="1:172" x14ac:dyDescent="0.25">
      <c r="A31" s="15" t="s">
        <v>30</v>
      </c>
      <c r="B31" s="87">
        <v>1155291.9490127296</v>
      </c>
      <c r="C31" s="87">
        <v>1157602.5329107549</v>
      </c>
      <c r="D31" s="87">
        <v>1159917.7379765764</v>
      </c>
      <c r="E31" s="87">
        <v>1162237.5734525295</v>
      </c>
      <c r="F31" s="87">
        <v>1164562.0485994348</v>
      </c>
      <c r="G31" s="87">
        <v>1166891.1726966333</v>
      </c>
      <c r="H31" s="87">
        <v>1169224.9550420265</v>
      </c>
      <c r="I31" s="87">
        <v>1171563.4049521107</v>
      </c>
      <c r="J31" s="87">
        <v>1173906.5317620151</v>
      </c>
      <c r="K31" s="87">
        <v>1176254.3448255388</v>
      </c>
      <c r="L31" s="87">
        <v>1178606.8535151898</v>
      </c>
      <c r="M31" s="87">
        <v>1182142.6740757327</v>
      </c>
      <c r="N31" s="87">
        <v>1185689.1020979597</v>
      </c>
      <c r="O31" s="87">
        <v>1189246.1694042534</v>
      </c>
      <c r="P31" s="87">
        <v>1192813.9079124662</v>
      </c>
      <c r="Q31" s="87">
        <v>1196392.3496362031</v>
      </c>
      <c r="R31" s="87">
        <v>1199981.5266851117</v>
      </c>
      <c r="S31" s="87">
        <v>1203581.471265167</v>
      </c>
      <c r="T31" s="87">
        <v>1207192.2156789622</v>
      </c>
      <c r="U31" s="87">
        <v>1210813.7923259989</v>
      </c>
      <c r="V31" s="87">
        <v>1214446.233702977</v>
      </c>
      <c r="W31" s="87">
        <v>1219304.0186377894</v>
      </c>
      <c r="X31" s="87">
        <v>1224181.2347123406</v>
      </c>
      <c r="Y31" s="87">
        <v>1229077.9596511901</v>
      </c>
      <c r="Z31" s="87">
        <v>1233994.2714897948</v>
      </c>
      <c r="AA31" s="87">
        <v>1238930.248575754</v>
      </c>
      <c r="AB31" s="87">
        <v>1243885.969570057</v>
      </c>
      <c r="AC31" s="87">
        <v>1248861.5134483373</v>
      </c>
      <c r="AD31" s="87">
        <v>1253856.9595021307</v>
      </c>
      <c r="AE31" s="87">
        <v>1258872.3873401391</v>
      </c>
      <c r="AF31" s="87">
        <v>1263907.8768894998</v>
      </c>
      <c r="AG31" s="87">
        <v>1268963.5083970577</v>
      </c>
      <c r="AH31" s="87">
        <v>1274039.3624306459</v>
      </c>
      <c r="AI31" s="87">
        <v>1279135.5198803686</v>
      </c>
      <c r="AJ31" s="87">
        <v>1284252.06195989</v>
      </c>
      <c r="AK31" s="87">
        <v>1289389.0702077295</v>
      </c>
      <c r="AL31" s="87">
        <v>1294546.6264885606</v>
      </c>
      <c r="AM31" s="87">
        <v>1299724.8129945148</v>
      </c>
      <c r="AN31" s="87">
        <v>1304923.712246493</v>
      </c>
      <c r="AO31" s="87">
        <v>1310143.4070954788</v>
      </c>
      <c r="AP31" s="87">
        <v>1315383.9807238609</v>
      </c>
      <c r="AQ31" s="87">
        <v>1320645.5166467563</v>
      </c>
      <c r="AR31" s="87">
        <v>1325928.0987133433</v>
      </c>
      <c r="AS31" s="87">
        <v>1331231.8111081966</v>
      </c>
      <c r="AT31" s="87">
        <v>1336556.7383526294</v>
      </c>
      <c r="AU31" s="87">
        <v>1341902.9653060399</v>
      </c>
      <c r="AV31" s="87">
        <v>1347270.5771672642</v>
      </c>
      <c r="AW31" s="87">
        <v>1352659.6594759333</v>
      </c>
      <c r="AX31" s="87">
        <v>1358070.2981138371</v>
      </c>
      <c r="AY31" s="87">
        <v>1363502.5793062923</v>
      </c>
      <c r="AZ31" s="87">
        <v>1368956.5896235176</v>
      </c>
      <c r="BA31" s="87">
        <v>1384015.1121093773</v>
      </c>
      <c r="BB31" s="87">
        <v>1399239.2783425809</v>
      </c>
      <c r="BC31" s="87">
        <v>1414630.9104043494</v>
      </c>
      <c r="BD31" s="87">
        <v>1430191.8504187972</v>
      </c>
      <c r="BE31" s="87">
        <v>1445923.9607734045</v>
      </c>
      <c r="BF31" s="87">
        <v>1461829.1243419121</v>
      </c>
      <c r="BG31" s="87">
        <v>1477909.2447096736</v>
      </c>
      <c r="BH31" s="87">
        <v>1494166.2464014802</v>
      </c>
      <c r="BI31" s="87">
        <v>1510602.0751118967</v>
      </c>
      <c r="BJ31" s="87">
        <v>1527218.6979381279</v>
      </c>
      <c r="BK31" s="87">
        <v>1539436.4475216304</v>
      </c>
      <c r="BL31" s="87">
        <v>1551751.9391018038</v>
      </c>
      <c r="BM31" s="87">
        <v>1564165.9546146183</v>
      </c>
      <c r="BN31" s="87">
        <v>1576679.282251535</v>
      </c>
      <c r="BO31" s="87">
        <v>1589292.7165095473</v>
      </c>
      <c r="BP31" s="87">
        <v>1602007.0582416242</v>
      </c>
      <c r="BQ31" s="87">
        <v>1614823.114707557</v>
      </c>
      <c r="BR31" s="87">
        <v>1627741.6996252176</v>
      </c>
      <c r="BS31" s="87">
        <v>1640763.6332222193</v>
      </c>
      <c r="BT31" s="87">
        <v>1653889.7422879974</v>
      </c>
      <c r="BU31" s="87">
        <v>1677044.1986800267</v>
      </c>
      <c r="BV31" s="87">
        <v>1700522.8174615474</v>
      </c>
      <c r="BW31" s="87">
        <v>1724330.1369060096</v>
      </c>
      <c r="BX31" s="87">
        <v>1748470.7588226944</v>
      </c>
      <c r="BY31" s="87">
        <v>1772949.3494462124</v>
      </c>
      <c r="BZ31" s="87">
        <v>1797770.64033846</v>
      </c>
      <c r="CA31" s="87">
        <v>1822939.4293031988</v>
      </c>
      <c r="CB31" s="87">
        <v>1848460.5813134441</v>
      </c>
      <c r="CC31" s="87">
        <v>1874339.0294518329</v>
      </c>
      <c r="CD31" s="87">
        <v>1900579.7758641592</v>
      </c>
      <c r="CE31" s="87">
        <v>1925287.3129503927</v>
      </c>
      <c r="CF31" s="87">
        <v>1950316.0480187482</v>
      </c>
      <c r="CG31" s="87">
        <v>1975670.1566429923</v>
      </c>
      <c r="CH31" s="87">
        <v>2001353.8686793512</v>
      </c>
      <c r="CI31" s="87">
        <v>2027371.4689721833</v>
      </c>
      <c r="CJ31" s="87">
        <v>2053727.2980688221</v>
      </c>
      <c r="CK31" s="87">
        <v>2080425.7529437172</v>
      </c>
      <c r="CL31" s="87">
        <v>2107471.2877319856</v>
      </c>
      <c r="CM31" s="87">
        <v>2134868.4144725017</v>
      </c>
      <c r="CN31" s="87">
        <v>2162621.7038606452</v>
      </c>
      <c r="CO31" s="87">
        <v>2199386.2728262711</v>
      </c>
      <c r="CP31" s="87">
        <v>2236775.839464318</v>
      </c>
      <c r="CQ31" s="87">
        <v>2274801.0287352116</v>
      </c>
      <c r="CR31" s="87">
        <v>2313472.6462237104</v>
      </c>
      <c r="CS31" s="87">
        <v>2352801.6812095139</v>
      </c>
      <c r="CT31" s="87">
        <v>2392799.3097900758</v>
      </c>
      <c r="CU31" s="87">
        <v>2433476.8980565076</v>
      </c>
      <c r="CV31" s="87">
        <v>2474846.0053234682</v>
      </c>
      <c r="CW31" s="87">
        <v>2516918.3874139674</v>
      </c>
      <c r="CX31" s="87">
        <v>2559706.0000000051</v>
      </c>
      <c r="CY31" s="87">
        <v>2638130</v>
      </c>
      <c r="CZ31" s="87">
        <v>2716815</v>
      </c>
      <c r="DA31" s="87">
        <v>2795799</v>
      </c>
      <c r="DB31" s="87">
        <v>2875271</v>
      </c>
      <c r="DC31" s="87">
        <v>2955536</v>
      </c>
      <c r="DD31" s="87">
        <v>3037052</v>
      </c>
      <c r="DE31" s="87">
        <v>3120419</v>
      </c>
      <c r="DF31" s="87">
        <v>3206341</v>
      </c>
      <c r="DG31" s="87">
        <v>3295568</v>
      </c>
      <c r="DH31" s="87">
        <v>3388774</v>
      </c>
      <c r="DI31" s="15">
        <v>3486322</v>
      </c>
      <c r="DJ31" s="15">
        <v>3588228</v>
      </c>
      <c r="DK31" s="15">
        <v>3693985</v>
      </c>
      <c r="DL31" s="15">
        <v>3802802</v>
      </c>
      <c r="DM31" s="15">
        <v>3914118</v>
      </c>
      <c r="DN31" s="15">
        <v>4027969</v>
      </c>
      <c r="DO31" s="15">
        <v>4144587.9999999995</v>
      </c>
      <c r="DP31" s="15">
        <v>4263925</v>
      </c>
      <c r="DQ31" s="15">
        <v>4385925</v>
      </c>
      <c r="DR31" s="15">
        <v>4510645</v>
      </c>
      <c r="DS31" s="15">
        <v>4637984</v>
      </c>
      <c r="DT31" s="15">
        <v>4768225</v>
      </c>
      <c r="DU31" s="15">
        <v>4902151</v>
      </c>
      <c r="DV31" s="15">
        <v>5040795</v>
      </c>
      <c r="DW31" s="15">
        <v>5184940</v>
      </c>
      <c r="DX31" s="15">
        <v>5335083</v>
      </c>
      <c r="DY31" s="15">
        <v>5491158</v>
      </c>
      <c r="DZ31" s="15">
        <v>5652655</v>
      </c>
      <c r="EA31" s="15">
        <v>5818763</v>
      </c>
      <c r="EB31" s="15">
        <v>5989000</v>
      </c>
      <c r="EC31" s="15">
        <v>6163711</v>
      </c>
      <c r="ED31" s="15">
        <v>6343530</v>
      </c>
      <c r="EE31" s="15">
        <v>6528646</v>
      </c>
      <c r="EF31" s="15">
        <v>6719310</v>
      </c>
      <c r="EG31" s="15">
        <v>6915994</v>
      </c>
      <c r="EH31" s="15">
        <v>7118885</v>
      </c>
      <c r="EI31" s="15">
        <v>7328934</v>
      </c>
      <c r="EJ31" s="15">
        <v>7548429</v>
      </c>
      <c r="EK31" s="15">
        <v>7780242</v>
      </c>
      <c r="EL31" s="15">
        <v>8026592</v>
      </c>
      <c r="EM31" s="15">
        <v>8288739</v>
      </c>
      <c r="EN31" s="15">
        <v>8566773</v>
      </c>
      <c r="EO31" s="15">
        <v>8860297</v>
      </c>
      <c r="EP31" s="15">
        <v>9168316</v>
      </c>
      <c r="EQ31" s="15">
        <v>9490289</v>
      </c>
      <c r="ER31" s="15">
        <v>9826600</v>
      </c>
      <c r="ES31" s="15">
        <v>10178196</v>
      </c>
      <c r="ET31" s="15">
        <v>10545720</v>
      </c>
      <c r="EU31" s="15">
        <v>10929922</v>
      </c>
      <c r="EV31" s="15">
        <v>11331561</v>
      </c>
      <c r="EW31" s="15">
        <v>11751364</v>
      </c>
      <c r="EX31" s="15">
        <v>12189988</v>
      </c>
      <c r="EY31" s="15">
        <v>12647983</v>
      </c>
      <c r="EZ31" s="15">
        <v>13125914</v>
      </c>
      <c r="FA31" s="15">
        <v>13624474</v>
      </c>
      <c r="FB31" s="15">
        <v>14143969</v>
      </c>
      <c r="FC31" s="15">
        <v>14685404</v>
      </c>
      <c r="FD31" s="15">
        <v>15250913</v>
      </c>
      <c r="FE31" s="15">
        <v>15843131</v>
      </c>
      <c r="FF31" s="15">
        <v>16464025.000000002</v>
      </c>
      <c r="FG31" s="15">
        <v>17114770</v>
      </c>
      <c r="FH31" s="15">
        <v>17795209</v>
      </c>
      <c r="FI31" s="15">
        <v>18504287</v>
      </c>
      <c r="FJ31" s="15">
        <v>19240182</v>
      </c>
      <c r="FK31" s="15">
        <v>20001663</v>
      </c>
      <c r="FL31" s="15">
        <v>20788789</v>
      </c>
      <c r="FM31" s="15">
        <v>21602388</v>
      </c>
      <c r="FN31" s="15">
        <v>22442831</v>
      </c>
      <c r="FO31" s="15">
        <v>23310719</v>
      </c>
      <c r="FP31" s="15">
        <v>24206636</v>
      </c>
    </row>
    <row r="32" spans="1:172" x14ac:dyDescent="0.25">
      <c r="A32" s="15" t="s">
        <v>31</v>
      </c>
      <c r="B32" s="87">
        <v>1991832.1878871503</v>
      </c>
      <c r="C32" s="87">
        <v>1995815.8522629244</v>
      </c>
      <c r="D32" s="87">
        <v>1999807.4839674502</v>
      </c>
      <c r="E32" s="87">
        <v>2003807.0989353852</v>
      </c>
      <c r="F32" s="87">
        <v>2007814.7131332562</v>
      </c>
      <c r="G32" s="87">
        <v>2011830.342559522</v>
      </c>
      <c r="H32" s="87">
        <v>2015854.0032446412</v>
      </c>
      <c r="I32" s="87">
        <v>2019885.7112511308</v>
      </c>
      <c r="J32" s="87">
        <v>2023925.4826736329</v>
      </c>
      <c r="K32" s="87">
        <v>2027973.3336389801</v>
      </c>
      <c r="L32" s="87">
        <v>2032029.280306258</v>
      </c>
      <c r="M32" s="87">
        <v>2036093.3388668688</v>
      </c>
      <c r="N32" s="87">
        <v>2040165.5255446024</v>
      </c>
      <c r="O32" s="87">
        <v>2044245.8565956915</v>
      </c>
      <c r="P32" s="87">
        <v>2048334.3483088831</v>
      </c>
      <c r="Q32" s="87">
        <v>2052431.0170055004</v>
      </c>
      <c r="R32" s="87">
        <v>2056535.8790395116</v>
      </c>
      <c r="S32" s="87">
        <v>2060648.9507975907</v>
      </c>
      <c r="T32" s="87">
        <v>2064770.2486991859</v>
      </c>
      <c r="U32" s="87">
        <v>2068899.7891965839</v>
      </c>
      <c r="V32" s="87">
        <v>2073037.5887749773</v>
      </c>
      <c r="W32" s="87">
        <v>2081329.7391300742</v>
      </c>
      <c r="X32" s="87">
        <v>2089655.0580865943</v>
      </c>
      <c r="Y32" s="87">
        <v>2098013.678318941</v>
      </c>
      <c r="Z32" s="87">
        <v>2106405.7330322163</v>
      </c>
      <c r="AA32" s="87">
        <v>2114831.3559643454</v>
      </c>
      <c r="AB32" s="87">
        <v>2123290.6813882026</v>
      </c>
      <c r="AC32" s="87">
        <v>2131783.844113756</v>
      </c>
      <c r="AD32" s="87">
        <v>2140310.9794902108</v>
      </c>
      <c r="AE32" s="87">
        <v>2148872.2234081719</v>
      </c>
      <c r="AF32" s="87">
        <v>2157467.7123018047</v>
      </c>
      <c r="AG32" s="87">
        <v>2166097.5831510113</v>
      </c>
      <c r="AH32" s="87">
        <v>2174761.9734836156</v>
      </c>
      <c r="AI32" s="87">
        <v>2183461.02137755</v>
      </c>
      <c r="AJ32" s="87">
        <v>2192194.8654630599</v>
      </c>
      <c r="AK32" s="87">
        <v>2200963.6449249121</v>
      </c>
      <c r="AL32" s="87">
        <v>2209767.4995046118</v>
      </c>
      <c r="AM32" s="87">
        <v>2218606.5695026307</v>
      </c>
      <c r="AN32" s="87">
        <v>2227480.9957806412</v>
      </c>
      <c r="AO32" s="87">
        <v>2236390.9197637639</v>
      </c>
      <c r="AP32" s="87">
        <v>2245336.4834428187</v>
      </c>
      <c r="AQ32" s="87">
        <v>2256563.1658600336</v>
      </c>
      <c r="AR32" s="87">
        <v>2267845.9816893335</v>
      </c>
      <c r="AS32" s="87">
        <v>2279185.2115977793</v>
      </c>
      <c r="AT32" s="87">
        <v>2290581.1376557681</v>
      </c>
      <c r="AU32" s="87">
        <v>2302034.0433440465</v>
      </c>
      <c r="AV32" s="87">
        <v>2313544.2135607665</v>
      </c>
      <c r="AW32" s="87">
        <v>2325111.93462857</v>
      </c>
      <c r="AX32" s="87">
        <v>2336737.4943017126</v>
      </c>
      <c r="AY32" s="87">
        <v>2348421.1817732207</v>
      </c>
      <c r="AZ32" s="87">
        <v>2360163.2876820867</v>
      </c>
      <c r="BA32" s="87">
        <v>2386125.0838465923</v>
      </c>
      <c r="BB32" s="87">
        <v>2412372.4597689048</v>
      </c>
      <c r="BC32" s="87">
        <v>2438908.5568263629</v>
      </c>
      <c r="BD32" s="87">
        <v>2465736.5509514525</v>
      </c>
      <c r="BE32" s="87">
        <v>2492859.6530119185</v>
      </c>
      <c r="BF32" s="87">
        <v>2520281.1091950494</v>
      </c>
      <c r="BG32" s="87">
        <v>2548004.2013961948</v>
      </c>
      <c r="BH32" s="87">
        <v>2576032.2476115529</v>
      </c>
      <c r="BI32" s="87">
        <v>2604368.6023352793</v>
      </c>
      <c r="BJ32" s="87">
        <v>2633016.6569609675</v>
      </c>
      <c r="BK32" s="87">
        <v>2654080.7902166545</v>
      </c>
      <c r="BL32" s="87">
        <v>2675313.4365383885</v>
      </c>
      <c r="BM32" s="87">
        <v>2696715.9440306965</v>
      </c>
      <c r="BN32" s="87">
        <v>2718289.6715829424</v>
      </c>
      <c r="BO32" s="87">
        <v>2740035.9889556072</v>
      </c>
      <c r="BP32" s="87">
        <v>2761956.2768672523</v>
      </c>
      <c r="BQ32" s="87">
        <v>2784051.9270821917</v>
      </c>
      <c r="BR32" s="87">
        <v>2806324.3424988501</v>
      </c>
      <c r="BS32" s="87">
        <v>2828774.9372388413</v>
      </c>
      <c r="BT32" s="87">
        <v>2851405.1367367529</v>
      </c>
      <c r="BU32" s="87">
        <v>2888473.4035143275</v>
      </c>
      <c r="BV32" s="87">
        <v>2926023.5577600142</v>
      </c>
      <c r="BW32" s="87">
        <v>2964061.8640108951</v>
      </c>
      <c r="BX32" s="87">
        <v>3002594.6682430366</v>
      </c>
      <c r="BY32" s="87">
        <v>3041628.3989301971</v>
      </c>
      <c r="BZ32" s="87">
        <v>3081169.56811629</v>
      </c>
      <c r="CA32" s="87">
        <v>3121224.7725018025</v>
      </c>
      <c r="CB32" s="87">
        <v>3161800.694544326</v>
      </c>
      <c r="CC32" s="87">
        <v>3202904.1035734029</v>
      </c>
      <c r="CD32" s="87">
        <v>3244541.8569198581</v>
      </c>
      <c r="CE32" s="87">
        <v>3283476.3592028897</v>
      </c>
      <c r="CF32" s="87">
        <v>3322878.0755133247</v>
      </c>
      <c r="CG32" s="87">
        <v>3362752.6124194846</v>
      </c>
      <c r="CH32" s="87">
        <v>3403105.6437685182</v>
      </c>
      <c r="CI32" s="87">
        <v>3443942.91149374</v>
      </c>
      <c r="CJ32" s="87">
        <v>3485270.2264316655</v>
      </c>
      <c r="CK32" s="87">
        <v>3527093.4691488454</v>
      </c>
      <c r="CL32" s="87">
        <v>3569418.5907786312</v>
      </c>
      <c r="CM32" s="87">
        <v>3612251.6138679748</v>
      </c>
      <c r="CN32" s="87">
        <v>3655598.6332343905</v>
      </c>
      <c r="CO32" s="87">
        <v>3714088.2113661352</v>
      </c>
      <c r="CP32" s="87">
        <v>3773513.6227479931</v>
      </c>
      <c r="CQ32" s="87">
        <v>3833889.840711961</v>
      </c>
      <c r="CR32" s="87">
        <v>3895232.0781633528</v>
      </c>
      <c r="CS32" s="87">
        <v>3957555.7914139661</v>
      </c>
      <c r="CT32" s="87">
        <v>4020876.6840765895</v>
      </c>
      <c r="CU32" s="87">
        <v>4085210.7110218154</v>
      </c>
      <c r="CV32" s="87">
        <v>4150574.0823981646</v>
      </c>
      <c r="CW32" s="87">
        <v>4216983.2677165354</v>
      </c>
      <c r="CX32" s="87">
        <v>4284454.9999999991</v>
      </c>
      <c r="CY32" s="87">
        <v>4324493</v>
      </c>
      <c r="CZ32" s="87">
        <v>4367137</v>
      </c>
      <c r="DA32" s="87">
        <v>4413202</v>
      </c>
      <c r="DB32" s="87">
        <v>4463165</v>
      </c>
      <c r="DC32" s="87">
        <v>4517155</v>
      </c>
      <c r="DD32" s="87">
        <v>4574945</v>
      </c>
      <c r="DE32" s="87">
        <v>4635951</v>
      </c>
      <c r="DF32" s="87">
        <v>4699345</v>
      </c>
      <c r="DG32" s="87">
        <v>4764085</v>
      </c>
      <c r="DH32" s="87">
        <v>4829289</v>
      </c>
      <c r="DI32" s="15">
        <v>4894580</v>
      </c>
      <c r="DJ32" s="15">
        <v>4960328</v>
      </c>
      <c r="DK32" s="15">
        <v>5027811</v>
      </c>
      <c r="DL32" s="15">
        <v>5098891</v>
      </c>
      <c r="DM32" s="15">
        <v>5174874</v>
      </c>
      <c r="DN32" s="15">
        <v>5256360</v>
      </c>
      <c r="DO32" s="15">
        <v>5343025</v>
      </c>
      <c r="DP32" s="15">
        <v>5434046</v>
      </c>
      <c r="DQ32" s="15">
        <v>5528172</v>
      </c>
      <c r="DR32" s="15">
        <v>5624592</v>
      </c>
      <c r="DS32" s="15">
        <v>5723378</v>
      </c>
      <c r="DT32" s="15">
        <v>5825174</v>
      </c>
      <c r="DU32" s="15">
        <v>5930493</v>
      </c>
      <c r="DV32" s="15">
        <v>6040045</v>
      </c>
      <c r="DW32" s="15">
        <v>6154554</v>
      </c>
      <c r="DX32" s="15">
        <v>6274032</v>
      </c>
      <c r="DY32" s="15">
        <v>6398933</v>
      </c>
      <c r="DZ32" s="15">
        <v>6530820</v>
      </c>
      <c r="EA32" s="15">
        <v>6671656</v>
      </c>
      <c r="EB32" s="15">
        <v>6822837</v>
      </c>
      <c r="EC32" s="15">
        <v>6985166</v>
      </c>
      <c r="ED32" s="15">
        <v>7158259</v>
      </c>
      <c r="EE32" s="15">
        <v>7340910</v>
      </c>
      <c r="EF32" s="15">
        <v>7531239</v>
      </c>
      <c r="EG32" s="15">
        <v>7727908</v>
      </c>
      <c r="EH32" s="15">
        <v>7930689</v>
      </c>
      <c r="EI32" s="15">
        <v>8140080</v>
      </c>
      <c r="EJ32" s="15">
        <v>8356313</v>
      </c>
      <c r="EK32" s="15">
        <v>8579818</v>
      </c>
      <c r="EL32" s="15">
        <v>8811033</v>
      </c>
      <c r="EM32" s="15">
        <v>9050086</v>
      </c>
      <c r="EN32" s="15">
        <v>9297110</v>
      </c>
      <c r="EO32" s="15">
        <v>9552473</v>
      </c>
      <c r="EP32" s="15">
        <v>9816584</v>
      </c>
      <c r="EQ32" s="15">
        <v>10089880</v>
      </c>
      <c r="ER32" s="15">
        <v>10372734</v>
      </c>
      <c r="ES32" s="15">
        <v>10665552</v>
      </c>
      <c r="ET32" s="15">
        <v>10968722</v>
      </c>
      <c r="EU32" s="15">
        <v>11282696</v>
      </c>
      <c r="EV32" s="15">
        <v>11607951</v>
      </c>
      <c r="EW32" s="15">
        <v>11944589</v>
      </c>
      <c r="EX32" s="15">
        <v>12293097</v>
      </c>
      <c r="EY32" s="15">
        <v>12654624</v>
      </c>
      <c r="EZ32" s="15">
        <v>13030576</v>
      </c>
      <c r="FA32" s="15">
        <v>13421935</v>
      </c>
      <c r="FB32" s="15">
        <v>13829173</v>
      </c>
      <c r="FC32" s="15">
        <v>14252029</v>
      </c>
      <c r="FD32" s="15">
        <v>14689725</v>
      </c>
      <c r="FE32" s="15">
        <v>15141098</v>
      </c>
      <c r="FF32" s="15">
        <v>15605211</v>
      </c>
      <c r="FG32" s="15">
        <v>16081915</v>
      </c>
      <c r="FH32" s="15">
        <v>16571252</v>
      </c>
      <c r="FI32" s="15">
        <v>17072791</v>
      </c>
      <c r="FJ32" s="15">
        <v>17586029</v>
      </c>
      <c r="FK32" s="15">
        <v>18110616</v>
      </c>
      <c r="FL32" s="15">
        <v>18646350</v>
      </c>
      <c r="FM32" s="15">
        <v>19193236</v>
      </c>
      <c r="FN32" s="15">
        <v>19751466</v>
      </c>
      <c r="FO32" s="15">
        <v>20321383</v>
      </c>
      <c r="FP32" s="15">
        <v>20903278</v>
      </c>
    </row>
    <row r="33" spans="1:172" x14ac:dyDescent="0.25">
      <c r="A33" s="15" t="s">
        <v>32</v>
      </c>
      <c r="B33" s="87">
        <v>2125132.15610772</v>
      </c>
      <c r="C33" s="87">
        <v>2129382.4204199351</v>
      </c>
      <c r="D33" s="87">
        <v>2133641.185260775</v>
      </c>
      <c r="E33" s="87">
        <v>2137908.4676312963</v>
      </c>
      <c r="F33" s="87">
        <v>2142184.2845665594</v>
      </c>
      <c r="G33" s="87">
        <v>2146468.6531356918</v>
      </c>
      <c r="H33" s="87">
        <v>2150761.5904419632</v>
      </c>
      <c r="I33" s="87">
        <v>2155063.1136228475</v>
      </c>
      <c r="J33" s="87">
        <v>2159373.2398500931</v>
      </c>
      <c r="K33" s="87">
        <v>2163691.986329793</v>
      </c>
      <c r="L33" s="87">
        <v>2168019.3703024527</v>
      </c>
      <c r="M33" s="87">
        <v>2172355.409043055</v>
      </c>
      <c r="N33" s="87">
        <v>2176700.1198611404</v>
      </c>
      <c r="O33" s="87">
        <v>2181053.5201008623</v>
      </c>
      <c r="P33" s="87">
        <v>2185415.6271410636</v>
      </c>
      <c r="Q33" s="87">
        <v>2189786.4583953447</v>
      </c>
      <c r="R33" s="87">
        <v>2194166.031312135</v>
      </c>
      <c r="S33" s="87">
        <v>2198554.3633747585</v>
      </c>
      <c r="T33" s="87">
        <v>2202951.4721015077</v>
      </c>
      <c r="U33" s="87">
        <v>2207357.3750457098</v>
      </c>
      <c r="V33" s="87">
        <v>2211772.0897958009</v>
      </c>
      <c r="W33" s="87">
        <v>2220619.1781549836</v>
      </c>
      <c r="X33" s="87">
        <v>2229501.6548676044</v>
      </c>
      <c r="Y33" s="87">
        <v>2238419.661487075</v>
      </c>
      <c r="Z33" s="87">
        <v>2247373.3401330239</v>
      </c>
      <c r="AA33" s="87">
        <v>2256362.8334935568</v>
      </c>
      <c r="AB33" s="87">
        <v>2265388.2848275318</v>
      </c>
      <c r="AC33" s="87">
        <v>2274449.8379668421</v>
      </c>
      <c r="AD33" s="87">
        <v>2283547.6373187099</v>
      </c>
      <c r="AE33" s="87">
        <v>2292681.8278679852</v>
      </c>
      <c r="AF33" s="87">
        <v>2301852.5551794576</v>
      </c>
      <c r="AG33" s="87">
        <v>2311059.9654001771</v>
      </c>
      <c r="AH33" s="87">
        <v>2320304.2052617772</v>
      </c>
      <c r="AI33" s="87">
        <v>2329585.4220828237</v>
      </c>
      <c r="AJ33" s="87">
        <v>2338903.7637711545</v>
      </c>
      <c r="AK33" s="87">
        <v>2348259.3788262387</v>
      </c>
      <c r="AL33" s="87">
        <v>2357652.4163415432</v>
      </c>
      <c r="AM33" s="87">
        <v>2367083.0260069091</v>
      </c>
      <c r="AN33" s="87">
        <v>2376551.3581109364</v>
      </c>
      <c r="AO33" s="87">
        <v>2386057.5635433793</v>
      </c>
      <c r="AP33" s="87">
        <v>2395601.7937975526</v>
      </c>
      <c r="AQ33" s="87">
        <v>2407579.802766541</v>
      </c>
      <c r="AR33" s="87">
        <v>2419617.7017803732</v>
      </c>
      <c r="AS33" s="87">
        <v>2431715.790289274</v>
      </c>
      <c r="AT33" s="87">
        <v>2443874.3692407194</v>
      </c>
      <c r="AU33" s="87">
        <v>2456093.7410869217</v>
      </c>
      <c r="AV33" s="87">
        <v>2468374.2097923555</v>
      </c>
      <c r="AW33" s="87">
        <v>2480716.0808413164</v>
      </c>
      <c r="AX33" s="87">
        <v>2493119.6612455221</v>
      </c>
      <c r="AY33" s="87">
        <v>2505585.2595517486</v>
      </c>
      <c r="AZ33" s="87">
        <v>2518113.1858495064</v>
      </c>
      <c r="BA33" s="87">
        <v>2545812.4308938552</v>
      </c>
      <c r="BB33" s="87">
        <v>2573816.3676336869</v>
      </c>
      <c r="BC33" s="87">
        <v>2602128.3476776564</v>
      </c>
      <c r="BD33" s="87">
        <v>2630751.7595021096</v>
      </c>
      <c r="BE33" s="87">
        <v>2659690.0288566323</v>
      </c>
      <c r="BF33" s="87">
        <v>2688946.6191740548</v>
      </c>
      <c r="BG33" s="87">
        <v>2718525.0319849681</v>
      </c>
      <c r="BH33" s="87">
        <v>2748428.8073368021</v>
      </c>
      <c r="BI33" s="87">
        <v>2778661.5242175059</v>
      </c>
      <c r="BJ33" s="87">
        <v>2809226.8009838974</v>
      </c>
      <c r="BK33" s="87">
        <v>2831700.6153917755</v>
      </c>
      <c r="BL33" s="87">
        <v>2854354.2203149106</v>
      </c>
      <c r="BM33" s="87">
        <v>2877189.0540774306</v>
      </c>
      <c r="BN33" s="87">
        <v>2900206.5665100506</v>
      </c>
      <c r="BO33" s="87">
        <v>2923408.2190421321</v>
      </c>
      <c r="BP33" s="87">
        <v>2946795.4847944696</v>
      </c>
      <c r="BQ33" s="87">
        <v>2970369.8486728268</v>
      </c>
      <c r="BR33" s="87">
        <v>2994132.8074622103</v>
      </c>
      <c r="BS33" s="87">
        <v>3018085.8699219082</v>
      </c>
      <c r="BT33" s="87">
        <v>3042230.5568812848</v>
      </c>
      <c r="BU33" s="87">
        <v>3084821.7846776196</v>
      </c>
      <c r="BV33" s="87">
        <v>3128009.2896631062</v>
      </c>
      <c r="BW33" s="87">
        <v>3171801.4197183903</v>
      </c>
      <c r="BX33" s="87">
        <v>3216206.6395944478</v>
      </c>
      <c r="BY33" s="87">
        <v>3261233.5325487703</v>
      </c>
      <c r="BZ33" s="87">
        <v>3306890.8020044528</v>
      </c>
      <c r="CA33" s="87">
        <v>3353187.2732325159</v>
      </c>
      <c r="CB33" s="87">
        <v>3400131.8950577718</v>
      </c>
      <c r="CC33" s="87">
        <v>3447733.7415885809</v>
      </c>
      <c r="CD33" s="87">
        <v>3496002.0139708207</v>
      </c>
      <c r="CE33" s="87">
        <v>3541450.0401524473</v>
      </c>
      <c r="CF33" s="87">
        <v>3587488.8906744295</v>
      </c>
      <c r="CG33" s="87">
        <v>3634126.2462531966</v>
      </c>
      <c r="CH33" s="87">
        <v>3681369.8874544878</v>
      </c>
      <c r="CI33" s="87">
        <v>3729227.6959913964</v>
      </c>
      <c r="CJ33" s="87">
        <v>3777707.6560392845</v>
      </c>
      <c r="CK33" s="87">
        <v>3826817.8555677952</v>
      </c>
      <c r="CL33" s="87">
        <v>3876566.4876901763</v>
      </c>
      <c r="CM33" s="87">
        <v>3926961.8520301487</v>
      </c>
      <c r="CN33" s="87">
        <v>3978012.3561065402</v>
      </c>
      <c r="CO33" s="87">
        <v>4045638.5661603496</v>
      </c>
      <c r="CP33" s="87">
        <v>4114414.4217850748</v>
      </c>
      <c r="CQ33" s="87">
        <v>4184359.4669554215</v>
      </c>
      <c r="CR33" s="87">
        <v>4255493.5778936632</v>
      </c>
      <c r="CS33" s="87">
        <v>4327836.9687178545</v>
      </c>
      <c r="CT33" s="87">
        <v>4401410.1971860575</v>
      </c>
      <c r="CU33" s="87">
        <v>4476234.1705382206</v>
      </c>
      <c r="CV33" s="87">
        <v>4552330.1514373701</v>
      </c>
      <c r="CW33" s="87">
        <v>4629719.7640118049</v>
      </c>
      <c r="CX33" s="87">
        <v>4708425.0000000047</v>
      </c>
      <c r="CY33" s="87">
        <v>4759043</v>
      </c>
      <c r="CZ33" s="87">
        <v>4811202</v>
      </c>
      <c r="DA33" s="87">
        <v>4864752</v>
      </c>
      <c r="DB33" s="87">
        <v>4919548</v>
      </c>
      <c r="DC33" s="87">
        <v>4975400</v>
      </c>
      <c r="DD33" s="87">
        <v>5032123</v>
      </c>
      <c r="DE33" s="87">
        <v>5089512</v>
      </c>
      <c r="DF33" s="87">
        <v>5147342</v>
      </c>
      <c r="DG33" s="87">
        <v>5205447</v>
      </c>
      <c r="DH33" s="87">
        <v>5263727</v>
      </c>
      <c r="DI33" s="15">
        <v>5322269</v>
      </c>
      <c r="DJ33" s="15">
        <v>5381367</v>
      </c>
      <c r="DK33" s="15">
        <v>5441618</v>
      </c>
      <c r="DL33" s="15">
        <v>5503750</v>
      </c>
      <c r="DM33" s="15">
        <v>5568495</v>
      </c>
      <c r="DN33" s="15">
        <v>5635864</v>
      </c>
      <c r="DO33" s="15">
        <v>5706192</v>
      </c>
      <c r="DP33" s="15">
        <v>5780836</v>
      </c>
      <c r="DQ33" s="15">
        <v>5861417</v>
      </c>
      <c r="DR33" s="15">
        <v>5949042</v>
      </c>
      <c r="DS33" s="15">
        <v>6044524</v>
      </c>
      <c r="DT33" s="15">
        <v>6147464</v>
      </c>
      <c r="DU33" s="15">
        <v>6256191</v>
      </c>
      <c r="DV33" s="15">
        <v>6368346</v>
      </c>
      <c r="DW33" s="15">
        <v>6482282</v>
      </c>
      <c r="DX33" s="15">
        <v>6596721</v>
      </c>
      <c r="DY33" s="15">
        <v>6712267</v>
      </c>
      <c r="DZ33" s="15">
        <v>6831090</v>
      </c>
      <c r="EA33" s="15">
        <v>6956409</v>
      </c>
      <c r="EB33" s="15">
        <v>7090124</v>
      </c>
      <c r="EC33" s="15">
        <v>7234725</v>
      </c>
      <c r="ED33" s="15">
        <v>7388670</v>
      </c>
      <c r="EE33" s="15">
        <v>7545163</v>
      </c>
      <c r="EF33" s="15">
        <v>7694857</v>
      </c>
      <c r="EG33" s="15">
        <v>7831888</v>
      </c>
      <c r="EH33" s="15">
        <v>7952863</v>
      </c>
      <c r="EI33" s="15">
        <v>8062216</v>
      </c>
      <c r="EJ33" s="15">
        <v>8171525</v>
      </c>
      <c r="EK33" s="15">
        <v>8296919</v>
      </c>
      <c r="EL33" s="15">
        <v>8449915</v>
      </c>
      <c r="EM33" s="15">
        <v>8635528</v>
      </c>
      <c r="EN33" s="15">
        <v>8850334</v>
      </c>
      <c r="EO33" s="15">
        <v>9087173</v>
      </c>
      <c r="EP33" s="15">
        <v>9334893</v>
      </c>
      <c r="EQ33" s="15">
        <v>9585660</v>
      </c>
      <c r="ER33" s="15">
        <v>9837575</v>
      </c>
      <c r="ES33" s="15">
        <v>10094363</v>
      </c>
      <c r="ET33" s="15">
        <v>10360564</v>
      </c>
      <c r="EU33" s="15">
        <v>10642937</v>
      </c>
      <c r="EV33" s="15">
        <v>10946448</v>
      </c>
      <c r="EW33" s="15">
        <v>11271603</v>
      </c>
      <c r="EX33" s="15">
        <v>11616890</v>
      </c>
      <c r="EY33" s="15">
        <v>11982692</v>
      </c>
      <c r="EZ33" s="15">
        <v>12369078</v>
      </c>
      <c r="FA33" s="15">
        <v>12775509</v>
      </c>
      <c r="FB33" s="15">
        <v>13203378</v>
      </c>
      <c r="FC33" s="15">
        <v>13651455</v>
      </c>
      <c r="FD33" s="15">
        <v>14113578</v>
      </c>
      <c r="FE33" s="15">
        <v>14581427</v>
      </c>
      <c r="FF33" s="15">
        <v>15049352</v>
      </c>
      <c r="FG33" s="15">
        <v>15514593</v>
      </c>
      <c r="FH33" s="15">
        <v>15979492</v>
      </c>
      <c r="FI33" s="15">
        <v>16449854</v>
      </c>
      <c r="FJ33" s="15">
        <v>16934213</v>
      </c>
      <c r="FK33" s="15">
        <v>17438772</v>
      </c>
      <c r="FL33" s="15">
        <v>17965448</v>
      </c>
      <c r="FM33" s="15">
        <v>18512429</v>
      </c>
      <c r="FN33" s="15">
        <v>19077755</v>
      </c>
      <c r="FO33" s="15">
        <v>19658023</v>
      </c>
      <c r="FP33" s="15">
        <v>20250834</v>
      </c>
    </row>
    <row r="34" spans="1:172" x14ac:dyDescent="0.25">
      <c r="A34" s="2" t="s">
        <v>193</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98"/>
      <c r="CG34" s="98"/>
      <c r="CH34" s="98"/>
      <c r="CI34" s="98"/>
      <c r="CJ34" s="98"/>
      <c r="CK34" s="98"/>
      <c r="CL34" s="87"/>
      <c r="CM34" s="87"/>
      <c r="CN34" s="87"/>
      <c r="CO34" s="97"/>
      <c r="CP34" s="97"/>
      <c r="CQ34" s="97"/>
      <c r="CR34" s="97"/>
      <c r="CS34" s="97"/>
      <c r="CT34" s="97"/>
      <c r="CU34" s="97"/>
      <c r="CV34" s="97"/>
      <c r="CW34" s="97"/>
      <c r="CX34" s="87"/>
      <c r="CY34" s="87"/>
      <c r="CZ34" s="87"/>
      <c r="DA34" s="87"/>
      <c r="DB34" s="87"/>
      <c r="DC34" s="87"/>
      <c r="DD34" s="87"/>
      <c r="DE34" s="87"/>
      <c r="DF34" s="87"/>
      <c r="DG34" s="87"/>
      <c r="DH34" s="87"/>
    </row>
    <row r="35" spans="1:172" x14ac:dyDescent="0.25">
      <c r="A35" s="15" t="s">
        <v>67</v>
      </c>
      <c r="B35" s="87">
        <v>4477646.0579437912</v>
      </c>
      <c r="C35" s="87">
        <v>4477646.0579437912</v>
      </c>
      <c r="D35" s="87">
        <v>4477646.0579437912</v>
      </c>
      <c r="E35" s="87">
        <v>4477646.0579437912</v>
      </c>
      <c r="F35" s="87">
        <v>4477646.0579437912</v>
      </c>
      <c r="G35" s="87">
        <v>4477646.0579437912</v>
      </c>
      <c r="H35" s="87">
        <v>4477646.0579437912</v>
      </c>
      <c r="I35" s="87">
        <v>4477646.0579437912</v>
      </c>
      <c r="J35" s="87">
        <v>4477646.0579437912</v>
      </c>
      <c r="K35" s="87">
        <v>4477646.0579437912</v>
      </c>
      <c r="L35" s="87">
        <v>4477646.0579437912</v>
      </c>
      <c r="M35" s="87">
        <v>4473168.4118858501</v>
      </c>
      <c r="N35" s="87">
        <v>4468695.2434739647</v>
      </c>
      <c r="O35" s="87">
        <v>4464226.5482304916</v>
      </c>
      <c r="P35" s="87">
        <v>4459762.3216822613</v>
      </c>
      <c r="Q35" s="87">
        <v>4455302.5593605805</v>
      </c>
      <c r="R35" s="87">
        <v>4450847.2568012197</v>
      </c>
      <c r="S35" s="87">
        <v>4446396.4095444195</v>
      </c>
      <c r="T35" s="87">
        <v>4441950.0131348753</v>
      </c>
      <c r="U35" s="87">
        <v>4437508.0631217416</v>
      </c>
      <c r="V35" s="87">
        <v>4433070.5550586199</v>
      </c>
      <c r="W35" s="87">
        <v>4424204.4139485005</v>
      </c>
      <c r="X35" s="87">
        <v>4415356.0051206034</v>
      </c>
      <c r="Y35" s="87">
        <v>4406525.2931103623</v>
      </c>
      <c r="Z35" s="87">
        <v>4397712.2425241405</v>
      </c>
      <c r="AA35" s="87">
        <v>4388916.8180390922</v>
      </c>
      <c r="AB35" s="87">
        <v>4380138.9844030133</v>
      </c>
      <c r="AC35" s="87">
        <v>4371378.706434207</v>
      </c>
      <c r="AD35" s="87">
        <v>4362635.9490213376</v>
      </c>
      <c r="AE35" s="87">
        <v>4353910.6771232951</v>
      </c>
      <c r="AF35" s="87">
        <v>4345202.8557690475</v>
      </c>
      <c r="AG35" s="87">
        <v>4349548.0586248161</v>
      </c>
      <c r="AH35" s="87">
        <v>4353897.6066834405</v>
      </c>
      <c r="AI35" s="87">
        <v>4358251.5042901253</v>
      </c>
      <c r="AJ35" s="87">
        <v>4362609.7557944153</v>
      </c>
      <c r="AK35" s="87">
        <v>4366972.3655502098</v>
      </c>
      <c r="AL35" s="87">
        <v>4371339.3379157605</v>
      </c>
      <c r="AM35" s="87">
        <v>4375710.6772536775</v>
      </c>
      <c r="AN35" s="87">
        <v>4380086.3879309315</v>
      </c>
      <c r="AO35" s="87">
        <v>4384466.4743188629</v>
      </c>
      <c r="AP35" s="87">
        <v>4388850.9407931808</v>
      </c>
      <c r="AQ35" s="87">
        <v>4371295.5370300077</v>
      </c>
      <c r="AR35" s="87">
        <v>4353810.3548818873</v>
      </c>
      <c r="AS35" s="87">
        <v>4336395.1134623596</v>
      </c>
      <c r="AT35" s="87">
        <v>4319049.5330085102</v>
      </c>
      <c r="AU35" s="87">
        <v>4301773.3348764768</v>
      </c>
      <c r="AV35" s="87">
        <v>4284566.2415369703</v>
      </c>
      <c r="AW35" s="87">
        <v>4267427.9765708223</v>
      </c>
      <c r="AX35" s="87">
        <v>4250358.2646645391</v>
      </c>
      <c r="AY35" s="87">
        <v>4233356.8316058815</v>
      </c>
      <c r="AZ35" s="87">
        <v>4216423.4042794574</v>
      </c>
      <c r="BA35" s="87">
        <v>4182692.0170452176</v>
      </c>
      <c r="BB35" s="87">
        <v>4149230.4809088567</v>
      </c>
      <c r="BC35" s="87">
        <v>4116036.6370615866</v>
      </c>
      <c r="BD35" s="87">
        <v>4083108.343965095</v>
      </c>
      <c r="BE35" s="87">
        <v>4050443.4772133748</v>
      </c>
      <c r="BF35" s="87">
        <v>4018039.9293956682</v>
      </c>
      <c r="BG35" s="87">
        <v>3985895.6099605039</v>
      </c>
      <c r="BH35" s="87">
        <v>3954008.4450808209</v>
      </c>
      <c r="BI35" s="87">
        <v>3922376.3775201752</v>
      </c>
      <c r="BJ35" s="87">
        <v>3890997.366500014</v>
      </c>
      <c r="BK35" s="87">
        <v>3875433.3770340113</v>
      </c>
      <c r="BL35" s="87">
        <v>3859931.6435258747</v>
      </c>
      <c r="BM35" s="87">
        <v>3844491.9169517714</v>
      </c>
      <c r="BN35" s="87">
        <v>3829113.9492839645</v>
      </c>
      <c r="BO35" s="87">
        <v>3813797.4934868286</v>
      </c>
      <c r="BP35" s="87">
        <v>3798542.303512881</v>
      </c>
      <c r="BQ35" s="87">
        <v>3783348.1342988298</v>
      </c>
      <c r="BR35" s="87">
        <v>3768214.7417616346</v>
      </c>
      <c r="BS35" s="87">
        <v>3753141.8827945883</v>
      </c>
      <c r="BT35" s="87">
        <v>3738129.3152634092</v>
      </c>
      <c r="BU35" s="87">
        <v>3794201.2549923528</v>
      </c>
      <c r="BV35" s="87">
        <v>3851114.2738172379</v>
      </c>
      <c r="BW35" s="87">
        <v>3908880.9879244957</v>
      </c>
      <c r="BX35" s="87">
        <v>3967514.2027433626</v>
      </c>
      <c r="BY35" s="87">
        <v>4027026.9157845122</v>
      </c>
      <c r="BZ35" s="87">
        <v>4087432.3195212795</v>
      </c>
      <c r="CA35" s="87">
        <v>4148743.8043140983</v>
      </c>
      <c r="CB35" s="87">
        <v>4210974.9613788091</v>
      </c>
      <c r="CC35" s="87">
        <v>4274139.585799491</v>
      </c>
      <c r="CD35" s="87">
        <v>4338251.6795864832</v>
      </c>
      <c r="CE35" s="87">
        <v>4398987.2031006906</v>
      </c>
      <c r="CF35" s="87">
        <v>4460573.0239441004</v>
      </c>
      <c r="CG35" s="87">
        <v>4523021.0462793186</v>
      </c>
      <c r="CH35" s="87">
        <v>4586343.3409272293</v>
      </c>
      <c r="CI35" s="87">
        <v>4650552.147700211</v>
      </c>
      <c r="CJ35" s="87">
        <v>4715659.8777680136</v>
      </c>
      <c r="CK35" s="87">
        <v>4781679.1160567664</v>
      </c>
      <c r="CL35" s="87">
        <v>4848622.623681562</v>
      </c>
      <c r="CM35" s="87">
        <v>4916503.3404131038</v>
      </c>
      <c r="CN35" s="87">
        <v>4985334.3871788876</v>
      </c>
      <c r="CO35" s="87">
        <v>5075070.4061481124</v>
      </c>
      <c r="CP35" s="87">
        <v>5166421.6734587792</v>
      </c>
      <c r="CQ35" s="87">
        <v>5259417.2635810366</v>
      </c>
      <c r="CR35" s="87">
        <v>5354086.7743254956</v>
      </c>
      <c r="CS35" s="87">
        <v>5450460.3362633539</v>
      </c>
      <c r="CT35" s="87">
        <v>5548568.622316096</v>
      </c>
      <c r="CU35" s="87">
        <v>5648442.8575177845</v>
      </c>
      <c r="CV35" s="87">
        <v>5750114.828953105</v>
      </c>
      <c r="CW35" s="87">
        <v>5853616.8958742609</v>
      </c>
      <c r="CX35" s="87">
        <v>5958981.9999999981</v>
      </c>
      <c r="CY35" s="87">
        <v>6059446</v>
      </c>
      <c r="CZ35" s="87">
        <v>6165054</v>
      </c>
      <c r="DA35" s="87">
        <v>6275232</v>
      </c>
      <c r="DB35" s="87">
        <v>6389675</v>
      </c>
      <c r="DC35" s="87">
        <v>6508400</v>
      </c>
      <c r="DD35" s="87">
        <v>6631668</v>
      </c>
      <c r="DE35" s="87">
        <v>6760108</v>
      </c>
      <c r="DF35" s="87">
        <v>6894491</v>
      </c>
      <c r="DG35" s="87">
        <v>7035799</v>
      </c>
      <c r="DH35" s="87">
        <v>7184870</v>
      </c>
      <c r="DI35" s="15">
        <v>7342117</v>
      </c>
      <c r="DJ35" s="15">
        <v>7507309</v>
      </c>
      <c r="DK35" s="15">
        <v>7679465</v>
      </c>
      <c r="DL35" s="15">
        <v>7857107</v>
      </c>
      <c r="DM35" s="15">
        <v>8039217</v>
      </c>
      <c r="DN35" s="15">
        <v>8225919</v>
      </c>
      <c r="DO35" s="15">
        <v>8417698</v>
      </c>
      <c r="DP35" s="15">
        <v>8614445</v>
      </c>
      <c r="DQ35" s="15">
        <v>8816056</v>
      </c>
      <c r="DR35" s="15">
        <v>9022747</v>
      </c>
      <c r="DS35" s="15">
        <v>9232655</v>
      </c>
      <c r="DT35" s="15">
        <v>9446235</v>
      </c>
      <c r="DU35" s="15">
        <v>9668655</v>
      </c>
      <c r="DV35" s="15">
        <v>9906963</v>
      </c>
      <c r="DW35" s="15">
        <v>10165216</v>
      </c>
      <c r="DX35" s="15">
        <v>10443954</v>
      </c>
      <c r="DY35" s="15">
        <v>10738534</v>
      </c>
      <c r="DZ35" s="15">
        <v>11041206</v>
      </c>
      <c r="EA35" s="15">
        <v>11341405</v>
      </c>
      <c r="EB35" s="15">
        <v>11630194</v>
      </c>
      <c r="EC35" s="15">
        <v>11913085</v>
      </c>
      <c r="ED35" s="15">
        <v>12189817</v>
      </c>
      <c r="EE35" s="15">
        <v>12439773</v>
      </c>
      <c r="EF35" s="15">
        <v>12636120</v>
      </c>
      <c r="EG35" s="15">
        <v>12764385</v>
      </c>
      <c r="EH35" s="15">
        <v>12808566</v>
      </c>
      <c r="EI35" s="15">
        <v>12786353</v>
      </c>
      <c r="EJ35" s="15">
        <v>12758003</v>
      </c>
      <c r="EK35" s="15">
        <v>12805950</v>
      </c>
      <c r="EL35" s="15">
        <v>12987292</v>
      </c>
      <c r="EM35" s="15">
        <v>13328029</v>
      </c>
      <c r="EN35" s="15">
        <v>13805999</v>
      </c>
      <c r="EO35" s="15">
        <v>14370950</v>
      </c>
      <c r="EP35" s="15">
        <v>14948050</v>
      </c>
      <c r="EQ35" s="15">
        <v>15483277</v>
      </c>
      <c r="ER35" s="15">
        <v>15960445</v>
      </c>
      <c r="ES35" s="15">
        <v>16397175</v>
      </c>
      <c r="ET35" s="15">
        <v>16813946</v>
      </c>
      <c r="EU35" s="15">
        <v>17244176</v>
      </c>
      <c r="EV35" s="15">
        <v>17711925</v>
      </c>
      <c r="EW35" s="15">
        <v>18221884</v>
      </c>
      <c r="EX35" s="15">
        <v>18764147</v>
      </c>
      <c r="EY35" s="15">
        <v>19331097</v>
      </c>
      <c r="EZ35" s="15">
        <v>19910549</v>
      </c>
      <c r="FA35" s="15">
        <v>20493927</v>
      </c>
      <c r="FB35" s="15">
        <v>21080108</v>
      </c>
      <c r="FC35" s="15">
        <v>21673319</v>
      </c>
      <c r="FD35" s="15">
        <v>22276596</v>
      </c>
      <c r="FE35" s="15">
        <v>22894718</v>
      </c>
      <c r="FF35" s="15">
        <v>23531567</v>
      </c>
      <c r="FG35" s="15">
        <v>24187500</v>
      </c>
      <c r="FH35" s="15">
        <v>24862673</v>
      </c>
      <c r="FI35" s="15">
        <v>25560752</v>
      </c>
      <c r="FJ35" s="15">
        <v>26286192</v>
      </c>
      <c r="FK35" s="15">
        <v>27042001</v>
      </c>
      <c r="FL35" s="15">
        <v>27829930</v>
      </c>
      <c r="FM35" s="15">
        <v>28649007</v>
      </c>
      <c r="FN35" s="15">
        <v>29496009</v>
      </c>
      <c r="FO35" s="15">
        <v>30366043</v>
      </c>
      <c r="FP35" s="15">
        <v>31255435</v>
      </c>
    </row>
    <row r="36" spans="1:172" x14ac:dyDescent="0.25">
      <c r="A36" s="15" t="s">
        <v>70</v>
      </c>
      <c r="B36" s="87">
        <v>2208755.5067039714</v>
      </c>
      <c r="C36" s="87">
        <v>2207681.2171858763</v>
      </c>
      <c r="D36" s="87">
        <v>2206607.4501782921</v>
      </c>
      <c r="E36" s="87">
        <v>2205534.2054270818</v>
      </c>
      <c r="F36" s="87">
        <v>2204461.4826782309</v>
      </c>
      <c r="G36" s="87">
        <v>2203389.2816778491</v>
      </c>
      <c r="H36" s="87">
        <v>2202317.6021721708</v>
      </c>
      <c r="I36" s="87">
        <v>2201246.443907551</v>
      </c>
      <c r="J36" s="87">
        <v>2200175.8066304699</v>
      </c>
      <c r="K36" s="87">
        <v>2199105.6900875317</v>
      </c>
      <c r="L36" s="87">
        <v>2198036.0940254624</v>
      </c>
      <c r="M36" s="87">
        <v>2195838.0579314348</v>
      </c>
      <c r="N36" s="87">
        <v>2193642.2198735038</v>
      </c>
      <c r="O36" s="87">
        <v>2191448.5776536306</v>
      </c>
      <c r="P36" s="87">
        <v>2189257.129075977</v>
      </c>
      <c r="Q36" s="87">
        <v>2187067.8719469015</v>
      </c>
      <c r="R36" s="87">
        <v>2184880.8040749547</v>
      </c>
      <c r="S36" s="87">
        <v>2182695.9232708802</v>
      </c>
      <c r="T36" s="87">
        <v>2180513.2273476096</v>
      </c>
      <c r="U36" s="87">
        <v>2178332.7141202623</v>
      </c>
      <c r="V36" s="87">
        <v>2176154.3814061419</v>
      </c>
      <c r="W36" s="87">
        <v>2172859.9642516752</v>
      </c>
      <c r="X36" s="87">
        <v>2169570.5344200213</v>
      </c>
      <c r="Y36" s="87">
        <v>2166286.0843610158</v>
      </c>
      <c r="Z36" s="87">
        <v>2163006.6065359241</v>
      </c>
      <c r="AA36" s="87">
        <v>2159732.0934174252</v>
      </c>
      <c r="AB36" s="87">
        <v>2156462.537489594</v>
      </c>
      <c r="AC36" s="87">
        <v>2153197.9312478821</v>
      </c>
      <c r="AD36" s="87">
        <v>2149938.2671991037</v>
      </c>
      <c r="AE36" s="87">
        <v>2146683.5378614152</v>
      </c>
      <c r="AF36" s="87">
        <v>2143433.7357643009</v>
      </c>
      <c r="AG36" s="87">
        <v>2146624.5106187747</v>
      </c>
      <c r="AH36" s="87">
        <v>2149820.0353491115</v>
      </c>
      <c r="AI36" s="87">
        <v>2153020.3170261122</v>
      </c>
      <c r="AJ36" s="87">
        <v>2156225.3627310977</v>
      </c>
      <c r="AK36" s="87">
        <v>2159435.179555933</v>
      </c>
      <c r="AL36" s="87">
        <v>2162649.7746030386</v>
      </c>
      <c r="AM36" s="87">
        <v>2165869.1549854097</v>
      </c>
      <c r="AN36" s="87">
        <v>2169093.327826628</v>
      </c>
      <c r="AO36" s="87">
        <v>2172322.300260881</v>
      </c>
      <c r="AP36" s="87">
        <v>2175556.0794329755</v>
      </c>
      <c r="AQ36" s="87">
        <v>2166853.8551152442</v>
      </c>
      <c r="AR36" s="87">
        <v>2158186.4396947827</v>
      </c>
      <c r="AS36" s="87">
        <v>2149553.6939360038</v>
      </c>
      <c r="AT36" s="87">
        <v>2140955.4791602599</v>
      </c>
      <c r="AU36" s="87">
        <v>2132391.6572436187</v>
      </c>
      <c r="AV36" s="87">
        <v>2123862.0906146443</v>
      </c>
      <c r="AW36" s="87">
        <v>2115366.6422521858</v>
      </c>
      <c r="AX36" s="87">
        <v>2106905.1756831771</v>
      </c>
      <c r="AY36" s="87">
        <v>2098477.5549804443</v>
      </c>
      <c r="AZ36" s="87">
        <v>2090083.6447605223</v>
      </c>
      <c r="BA36" s="87">
        <v>2073362.9756024391</v>
      </c>
      <c r="BB36" s="87">
        <v>2056776.0717976196</v>
      </c>
      <c r="BC36" s="87">
        <v>2040321.8632232386</v>
      </c>
      <c r="BD36" s="87">
        <v>2023999.2883174527</v>
      </c>
      <c r="BE36" s="87">
        <v>2007807.2940109128</v>
      </c>
      <c r="BF36" s="87">
        <v>1991744.8356588257</v>
      </c>
      <c r="BG36" s="87">
        <v>1975810.876973555</v>
      </c>
      <c r="BH36" s="87">
        <v>1960004.3899577665</v>
      </c>
      <c r="BI36" s="87">
        <v>1944324.3548381042</v>
      </c>
      <c r="BJ36" s="87">
        <v>1928769.7599993993</v>
      </c>
      <c r="BK36" s="87">
        <v>1921054.6809594014</v>
      </c>
      <c r="BL36" s="87">
        <v>1913370.4622355637</v>
      </c>
      <c r="BM36" s="87">
        <v>1905716.9803866216</v>
      </c>
      <c r="BN36" s="87">
        <v>1898094.112465075</v>
      </c>
      <c r="BO36" s="87">
        <v>1890501.7360152148</v>
      </c>
      <c r="BP36" s="87">
        <v>1882939.7290711538</v>
      </c>
      <c r="BQ36" s="87">
        <v>1875407.9701548694</v>
      </c>
      <c r="BR36" s="87">
        <v>1867906.3382742498</v>
      </c>
      <c r="BS36" s="87">
        <v>1860434.7129211528</v>
      </c>
      <c r="BT36" s="87">
        <v>1852992.974069468</v>
      </c>
      <c r="BU36" s="87">
        <v>1880787.8686805097</v>
      </c>
      <c r="BV36" s="87">
        <v>1908999.6867107172</v>
      </c>
      <c r="BW36" s="87">
        <v>1937634.6820113778</v>
      </c>
      <c r="BX36" s="87">
        <v>1966699.2022415481</v>
      </c>
      <c r="BY36" s="87">
        <v>1996199.6902751708</v>
      </c>
      <c r="BZ36" s="87">
        <v>2026142.6856292982</v>
      </c>
      <c r="CA36" s="87">
        <v>2056534.8259137375</v>
      </c>
      <c r="CB36" s="87">
        <v>2087382.8483024433</v>
      </c>
      <c r="CC36" s="87">
        <v>2118693.5910269795</v>
      </c>
      <c r="CD36" s="87">
        <v>2150473.9948923839</v>
      </c>
      <c r="CE36" s="87">
        <v>2180580.6308208797</v>
      </c>
      <c r="CF36" s="87">
        <v>2211108.7596523724</v>
      </c>
      <c r="CG36" s="87">
        <v>2242064.2822875059</v>
      </c>
      <c r="CH36" s="87">
        <v>2273453.1822395311</v>
      </c>
      <c r="CI36" s="87">
        <v>2305281.5267908843</v>
      </c>
      <c r="CJ36" s="87">
        <v>2337555.4681659569</v>
      </c>
      <c r="CK36" s="87">
        <v>2370281.2447202806</v>
      </c>
      <c r="CL36" s="87">
        <v>2403465.1821463648</v>
      </c>
      <c r="CM36" s="87">
        <v>2437113.6946964143</v>
      </c>
      <c r="CN36" s="87">
        <v>2471233.2864221642</v>
      </c>
      <c r="CO36" s="87">
        <v>2515715.4855777607</v>
      </c>
      <c r="CP36" s="87">
        <v>2560998.3643181608</v>
      </c>
      <c r="CQ36" s="87">
        <v>2607096.3348758877</v>
      </c>
      <c r="CR36" s="87">
        <v>2654024.0689036539</v>
      </c>
      <c r="CS36" s="87">
        <v>2701796.5021439195</v>
      </c>
      <c r="CT36" s="87">
        <v>2750428.8391825105</v>
      </c>
      <c r="CU36" s="87">
        <v>2799936.5582877952</v>
      </c>
      <c r="CV36" s="87">
        <v>2850335.4163369755</v>
      </c>
      <c r="CW36" s="87">
        <v>2901641.4538310412</v>
      </c>
      <c r="CX36" s="87">
        <v>2953871</v>
      </c>
      <c r="CY36" s="87">
        <v>3011789</v>
      </c>
      <c r="CZ36" s="87">
        <v>3072386</v>
      </c>
      <c r="DA36" s="87">
        <v>3135689</v>
      </c>
      <c r="DB36" s="87">
        <v>3201722</v>
      </c>
      <c r="DC36" s="87">
        <v>3270545</v>
      </c>
      <c r="DD36" s="87">
        <v>3342254</v>
      </c>
      <c r="DE36" s="87">
        <v>3416929</v>
      </c>
      <c r="DF36" s="87">
        <v>3494687</v>
      </c>
      <c r="DG36" s="87">
        <v>3575665</v>
      </c>
      <c r="DH36" s="87">
        <v>3659980</v>
      </c>
      <c r="DI36" s="15">
        <v>3747758</v>
      </c>
      <c r="DJ36" s="15">
        <v>3839047</v>
      </c>
      <c r="DK36" s="15">
        <v>3933914</v>
      </c>
      <c r="DL36" s="15">
        <v>4032364</v>
      </c>
      <c r="DM36" s="15">
        <v>4134464</v>
      </c>
      <c r="DN36" s="15">
        <v>4240430</v>
      </c>
      <c r="DO36" s="15">
        <v>4350456</v>
      </c>
      <c r="DP36" s="15">
        <v>4464427</v>
      </c>
      <c r="DQ36" s="15">
        <v>4582197</v>
      </c>
      <c r="DR36" s="15">
        <v>4703783</v>
      </c>
      <c r="DS36" s="15">
        <v>4829092</v>
      </c>
      <c r="DT36" s="15">
        <v>4958556</v>
      </c>
      <c r="DU36" s="15">
        <v>5093368</v>
      </c>
      <c r="DV36" s="15">
        <v>5235074</v>
      </c>
      <c r="DW36" s="15">
        <v>5384798</v>
      </c>
      <c r="DX36" s="15">
        <v>5545653</v>
      </c>
      <c r="DY36" s="15">
        <v>5717954</v>
      </c>
      <c r="DZ36" s="15">
        <v>5896864</v>
      </c>
      <c r="EA36" s="15">
        <v>6075485</v>
      </c>
      <c r="EB36" s="15">
        <v>6250434</v>
      </c>
      <c r="EC36" s="15">
        <v>6412380</v>
      </c>
      <c r="ED36" s="15">
        <v>6565985</v>
      </c>
      <c r="EE36" s="15">
        <v>6737924</v>
      </c>
      <c r="EF36" s="15">
        <v>6964613</v>
      </c>
      <c r="EG36" s="15">
        <v>7268271</v>
      </c>
      <c r="EH36" s="15">
        <v>7666390</v>
      </c>
      <c r="EI36" s="15">
        <v>8141140</v>
      </c>
      <c r="EJ36" s="15">
        <v>8636686</v>
      </c>
      <c r="EK36" s="15">
        <v>9075568</v>
      </c>
      <c r="EL36" s="15">
        <v>9404499</v>
      </c>
      <c r="EM36" s="15">
        <v>9600361</v>
      </c>
      <c r="EN36" s="15">
        <v>9685974</v>
      </c>
      <c r="EO36" s="15">
        <v>9710335</v>
      </c>
      <c r="EP36" s="15">
        <v>9745695</v>
      </c>
      <c r="EQ36" s="15">
        <v>9844418</v>
      </c>
      <c r="ER36" s="15">
        <v>10022783</v>
      </c>
      <c r="ES36" s="15">
        <v>10264906</v>
      </c>
      <c r="ET36" s="15">
        <v>10552345</v>
      </c>
      <c r="EU36" s="15">
        <v>10854325</v>
      </c>
      <c r="EV36" s="15">
        <v>11148751</v>
      </c>
      <c r="EW36" s="15">
        <v>11432001</v>
      </c>
      <c r="EX36" s="15">
        <v>11713663</v>
      </c>
      <c r="EY36" s="15">
        <v>12000183</v>
      </c>
      <c r="EZ36" s="15">
        <v>12301837</v>
      </c>
      <c r="FA36" s="15">
        <v>12625950</v>
      </c>
      <c r="FB36" s="15">
        <v>12973693</v>
      </c>
      <c r="FC36" s="15">
        <v>13341808</v>
      </c>
      <c r="FD36" s="15">
        <v>13727899</v>
      </c>
      <c r="FE36" s="15">
        <v>14128161</v>
      </c>
      <c r="FF36" s="15">
        <v>14539609</v>
      </c>
      <c r="FG36" s="15">
        <v>14962118</v>
      </c>
      <c r="FH36" s="15">
        <v>15396010</v>
      </c>
      <c r="FI36" s="15">
        <v>15839287</v>
      </c>
      <c r="FJ36" s="15">
        <v>16289550</v>
      </c>
      <c r="FK36" s="15">
        <v>16745305</v>
      </c>
      <c r="FL36" s="15">
        <v>17205253</v>
      </c>
      <c r="FM36" s="15">
        <v>17670193</v>
      </c>
      <c r="FN36" s="15">
        <v>18143215</v>
      </c>
      <c r="FO36" s="15">
        <v>18628749</v>
      </c>
      <c r="FP36" s="15">
        <v>19129955</v>
      </c>
    </row>
    <row r="37" spans="1:172" x14ac:dyDescent="0.25">
      <c r="A37" s="15" t="s">
        <v>74</v>
      </c>
      <c r="B37" s="87">
        <v>1525508.7066498245</v>
      </c>
      <c r="C37" s="87">
        <v>1527001.8653570798</v>
      </c>
      <c r="D37" s="87">
        <v>1528496.4855590584</v>
      </c>
      <c r="E37" s="87">
        <v>1529992.5686862625</v>
      </c>
      <c r="F37" s="87">
        <v>1531490.1161705945</v>
      </c>
      <c r="G37" s="87">
        <v>1532989.1294453579</v>
      </c>
      <c r="H37" s="87">
        <v>1534489.6099452602</v>
      </c>
      <c r="I37" s="87">
        <v>1535991.5591064123</v>
      </c>
      <c r="J37" s="87">
        <v>1537494.9783663305</v>
      </c>
      <c r="K37" s="87">
        <v>1538999.8691639393</v>
      </c>
      <c r="L37" s="87">
        <v>1540506.23293957</v>
      </c>
      <c r="M37" s="87">
        <v>1541601.1757488172</v>
      </c>
      <c r="N37" s="87">
        <v>1542696.8968085686</v>
      </c>
      <c r="O37" s="87">
        <v>1543793.3966719816</v>
      </c>
      <c r="P37" s="87">
        <v>1544890.6758926057</v>
      </c>
      <c r="Q37" s="87">
        <v>1545988.7350243824</v>
      </c>
      <c r="R37" s="87">
        <v>1547087.5746216483</v>
      </c>
      <c r="S37" s="87">
        <v>1548187.1952391334</v>
      </c>
      <c r="T37" s="87">
        <v>1549287.5974319617</v>
      </c>
      <c r="U37" s="87">
        <v>1550388.7817556525</v>
      </c>
      <c r="V37" s="87">
        <v>1551490.7487661194</v>
      </c>
      <c r="W37" s="87">
        <v>1553239.3232832081</v>
      </c>
      <c r="X37" s="87">
        <v>1554989.868493869</v>
      </c>
      <c r="Y37" s="87">
        <v>1556742.3866191274</v>
      </c>
      <c r="Z37" s="87">
        <v>1558496.8798825145</v>
      </c>
      <c r="AA37" s="87">
        <v>1560253.3505100685</v>
      </c>
      <c r="AB37" s="87">
        <v>1562011.8007303341</v>
      </c>
      <c r="AC37" s="87">
        <v>1563772.2327743701</v>
      </c>
      <c r="AD37" s="87">
        <v>1565534.6488757478</v>
      </c>
      <c r="AE37" s="87">
        <v>1567299.0512705576</v>
      </c>
      <c r="AF37" s="87">
        <v>1569065.4421974081</v>
      </c>
      <c r="AG37" s="87">
        <v>1573922.5572331226</v>
      </c>
      <c r="AH37" s="87">
        <v>1578794.7076942769</v>
      </c>
      <c r="AI37" s="87">
        <v>1583681.9401237322</v>
      </c>
      <c r="AJ37" s="87">
        <v>1588584.3012084223</v>
      </c>
      <c r="AK37" s="87">
        <v>1593501.837779803</v>
      </c>
      <c r="AL37" s="87">
        <v>1598434.596814299</v>
      </c>
      <c r="AM37" s="87">
        <v>1603382.6254337532</v>
      </c>
      <c r="AN37" s="87">
        <v>1608345.9709058753</v>
      </c>
      <c r="AO37" s="87">
        <v>1613324.6806446952</v>
      </c>
      <c r="AP37" s="87">
        <v>1618318.8022110143</v>
      </c>
      <c r="AQ37" s="87">
        <v>1616700.4834088015</v>
      </c>
      <c r="AR37" s="87">
        <v>1615083.782925393</v>
      </c>
      <c r="AS37" s="87">
        <v>1613468.6991424677</v>
      </c>
      <c r="AT37" s="87">
        <v>1611855.2304433254</v>
      </c>
      <c r="AU37" s="87">
        <v>1610243.3752128824</v>
      </c>
      <c r="AV37" s="87">
        <v>1608633.1318376698</v>
      </c>
      <c r="AW37" s="87">
        <v>1607024.4987058323</v>
      </c>
      <c r="AX37" s="87">
        <v>1605417.4742071265</v>
      </c>
      <c r="AY37" s="87">
        <v>1603812.0567329198</v>
      </c>
      <c r="AZ37" s="87">
        <v>1602208.2446761869</v>
      </c>
      <c r="BA37" s="87">
        <v>1592594.99520813</v>
      </c>
      <c r="BB37" s="87">
        <v>1583039.4252368812</v>
      </c>
      <c r="BC37" s="87">
        <v>1573541.1886854605</v>
      </c>
      <c r="BD37" s="87">
        <v>1564099.9415533477</v>
      </c>
      <c r="BE37" s="87">
        <v>1554715.3419040281</v>
      </c>
      <c r="BF37" s="87">
        <v>1545387.0498526038</v>
      </c>
      <c r="BG37" s="87">
        <v>1536114.7275534885</v>
      </c>
      <c r="BH37" s="87">
        <v>1526898.0391881678</v>
      </c>
      <c r="BI37" s="87">
        <v>1517736.6509530388</v>
      </c>
      <c r="BJ37" s="87">
        <v>1508630.2310473209</v>
      </c>
      <c r="BK37" s="87">
        <v>1502595.7101231311</v>
      </c>
      <c r="BL37" s="87">
        <v>1496585.3272826383</v>
      </c>
      <c r="BM37" s="87">
        <v>1490598.9859735079</v>
      </c>
      <c r="BN37" s="87">
        <v>1484636.5900296138</v>
      </c>
      <c r="BO37" s="87">
        <v>1478698.0436694955</v>
      </c>
      <c r="BP37" s="87">
        <v>1472783.2514948174</v>
      </c>
      <c r="BQ37" s="87">
        <v>1466892.1184888382</v>
      </c>
      <c r="BR37" s="87">
        <v>1461024.5500148828</v>
      </c>
      <c r="BS37" s="87">
        <v>1455180.4518148233</v>
      </c>
      <c r="BT37" s="87">
        <v>1449359.730007564</v>
      </c>
      <c r="BU37" s="87">
        <v>1471100.1259576743</v>
      </c>
      <c r="BV37" s="87">
        <v>1493166.6278470394</v>
      </c>
      <c r="BW37" s="87">
        <v>1515564.1272647448</v>
      </c>
      <c r="BX37" s="87">
        <v>1538297.5891737158</v>
      </c>
      <c r="BY37" s="87">
        <v>1561372.0530113212</v>
      </c>
      <c r="BZ37" s="87">
        <v>1584792.6338064908</v>
      </c>
      <c r="CA37" s="87">
        <v>1608564.523313588</v>
      </c>
      <c r="CB37" s="87">
        <v>1632692.9911632915</v>
      </c>
      <c r="CC37" s="87">
        <v>1657183.3860307408</v>
      </c>
      <c r="CD37" s="87">
        <v>1682041.1368212018</v>
      </c>
      <c r="CE37" s="87">
        <v>1705589.7127366974</v>
      </c>
      <c r="CF37" s="87">
        <v>1729467.9687150114</v>
      </c>
      <c r="CG37" s="87">
        <v>1753680.5202770217</v>
      </c>
      <c r="CH37" s="87">
        <v>1778232.0475609002</v>
      </c>
      <c r="CI37" s="87">
        <v>1803127.2962267527</v>
      </c>
      <c r="CJ37" s="87">
        <v>1828371.0783739272</v>
      </c>
      <c r="CK37" s="87">
        <v>1853968.2734711627</v>
      </c>
      <c r="CL37" s="87">
        <v>1879923.8292997591</v>
      </c>
      <c r="CM37" s="87">
        <v>1906242.7629099558</v>
      </c>
      <c r="CN37" s="87">
        <v>1932930.1615906951</v>
      </c>
      <c r="CO37" s="87">
        <v>1967722.9044993296</v>
      </c>
      <c r="CP37" s="87">
        <v>2003141.9167803177</v>
      </c>
      <c r="CQ37" s="87">
        <v>2039198.4712823634</v>
      </c>
      <c r="CR37" s="87">
        <v>2075904.0437654459</v>
      </c>
      <c r="CS37" s="87">
        <v>2113270.3165532239</v>
      </c>
      <c r="CT37" s="87">
        <v>2151309.1822511824</v>
      </c>
      <c r="CU37" s="87">
        <v>2190032.7475317032</v>
      </c>
      <c r="CV37" s="87">
        <v>2229453.3369872738</v>
      </c>
      <c r="CW37" s="87">
        <v>2269583.4970530453</v>
      </c>
      <c r="CX37" s="87">
        <v>2310436</v>
      </c>
      <c r="CY37" s="87">
        <v>2368607</v>
      </c>
      <c r="CZ37" s="87">
        <v>2431341</v>
      </c>
      <c r="DA37" s="87">
        <v>2498457</v>
      </c>
      <c r="DB37" s="87">
        <v>2569747</v>
      </c>
      <c r="DC37" s="87">
        <v>2644976</v>
      </c>
      <c r="DD37" s="87">
        <v>2723867</v>
      </c>
      <c r="DE37" s="87">
        <v>2806165</v>
      </c>
      <c r="DF37" s="87">
        <v>2891580</v>
      </c>
      <c r="DG37" s="87">
        <v>2979844</v>
      </c>
      <c r="DH37" s="87">
        <v>3070780</v>
      </c>
      <c r="DI37" s="15">
        <v>3164330</v>
      </c>
      <c r="DJ37" s="15">
        <v>3260645</v>
      </c>
      <c r="DK37" s="15">
        <v>3360099</v>
      </c>
      <c r="DL37" s="15">
        <v>3463211</v>
      </c>
      <c r="DM37" s="15">
        <v>3570466</v>
      </c>
      <c r="DN37" s="15">
        <v>3681953</v>
      </c>
      <c r="DO37" s="15">
        <v>3797877</v>
      </c>
      <c r="DP37" s="15">
        <v>3918872</v>
      </c>
      <c r="DQ37" s="15">
        <v>4045740</v>
      </c>
      <c r="DR37" s="15">
        <v>4179062</v>
      </c>
      <c r="DS37" s="15">
        <v>4319226</v>
      </c>
      <c r="DT37" s="15">
        <v>4466170</v>
      </c>
      <c r="DU37" s="15">
        <v>4619549</v>
      </c>
      <c r="DV37" s="15">
        <v>4778716</v>
      </c>
      <c r="DW37" s="15">
        <v>4943279</v>
      </c>
      <c r="DX37" s="15">
        <v>5112823</v>
      </c>
      <c r="DY37" s="15">
        <v>5287544</v>
      </c>
      <c r="DZ37" s="15">
        <v>5468259</v>
      </c>
      <c r="EA37" s="15">
        <v>5656145</v>
      </c>
      <c r="EB37" s="15">
        <v>5851818</v>
      </c>
      <c r="EC37" s="15">
        <v>6055361</v>
      </c>
      <c r="ED37" s="15">
        <v>6265869</v>
      </c>
      <c r="EE37" s="15">
        <v>6481907</v>
      </c>
      <c r="EF37" s="15">
        <v>6701547</v>
      </c>
      <c r="EG37" s="15">
        <v>6923148</v>
      </c>
      <c r="EH37" s="15">
        <v>7146965</v>
      </c>
      <c r="EI37" s="15">
        <v>7372835</v>
      </c>
      <c r="EJ37" s="15">
        <v>7598270</v>
      </c>
      <c r="EK37" s="15">
        <v>7820199</v>
      </c>
      <c r="EL37" s="15">
        <v>8036849</v>
      </c>
      <c r="EM37" s="15">
        <v>8246662</v>
      </c>
      <c r="EN37" s="15">
        <v>8451346</v>
      </c>
      <c r="EO37" s="15">
        <v>8656484</v>
      </c>
      <c r="EP37" s="15">
        <v>8869745</v>
      </c>
      <c r="EQ37" s="15">
        <v>9096608</v>
      </c>
      <c r="ER37" s="15">
        <v>9339740</v>
      </c>
      <c r="ES37" s="15">
        <v>9597610</v>
      </c>
      <c r="ET37" s="15">
        <v>9866474</v>
      </c>
      <c r="EU37" s="15">
        <v>10140564</v>
      </c>
      <c r="EV37" s="15">
        <v>10415942</v>
      </c>
      <c r="EW37" s="15">
        <v>10692197</v>
      </c>
      <c r="EX37" s="15">
        <v>10971704</v>
      </c>
      <c r="EY37" s="15">
        <v>11256740</v>
      </c>
      <c r="EZ37" s="15">
        <v>11550641</v>
      </c>
      <c r="FA37" s="15">
        <v>11856244</v>
      </c>
      <c r="FB37" s="15">
        <v>12173518</v>
      </c>
      <c r="FC37" s="15">
        <v>12502958</v>
      </c>
      <c r="FD37" s="15">
        <v>12848531</v>
      </c>
      <c r="FE37" s="15">
        <v>13215142</v>
      </c>
      <c r="FF37" s="15">
        <v>13605986</v>
      </c>
      <c r="FG37" s="15">
        <v>14023199</v>
      </c>
      <c r="FH37" s="15">
        <v>14465148</v>
      </c>
      <c r="FI37" s="15">
        <v>14926551</v>
      </c>
      <c r="FJ37" s="15">
        <v>15399793</v>
      </c>
      <c r="FK37" s="15">
        <v>15879370</v>
      </c>
      <c r="FL37" s="15">
        <v>16363449</v>
      </c>
      <c r="FM37" s="15">
        <v>16853608</v>
      </c>
      <c r="FN37" s="15">
        <v>17351714</v>
      </c>
      <c r="FO37" s="15">
        <v>17861034</v>
      </c>
      <c r="FP37" s="15">
        <v>18383956</v>
      </c>
    </row>
    <row r="38" spans="1:172" x14ac:dyDescent="0.25">
      <c r="A38" s="15" t="s">
        <v>77</v>
      </c>
      <c r="B38" s="87">
        <v>2537673.3201017058</v>
      </c>
      <c r="C38" s="87">
        <v>2545286.3400620106</v>
      </c>
      <c r="D38" s="87">
        <v>2552922.1990821962</v>
      </c>
      <c r="E38" s="87">
        <v>2560580.9656794425</v>
      </c>
      <c r="F38" s="87">
        <v>2568262.7085764809</v>
      </c>
      <c r="G38" s="87">
        <v>2575967.4967022096</v>
      </c>
      <c r="H38" s="87">
        <v>2583695.399192316</v>
      </c>
      <c r="I38" s="87">
        <v>2591446.4853898925</v>
      </c>
      <c r="J38" s="87">
        <v>2599220.8248460619</v>
      </c>
      <c r="K38" s="87">
        <v>2607018.4873205996</v>
      </c>
      <c r="L38" s="87">
        <v>2614839.5427825614</v>
      </c>
      <c r="M38" s="87">
        <v>2622684.0614109081</v>
      </c>
      <c r="N38" s="87">
        <v>2630552.1135951411</v>
      </c>
      <c r="O38" s="87">
        <v>2638443.769935926</v>
      </c>
      <c r="P38" s="87">
        <v>2646359.1012457334</v>
      </c>
      <c r="Q38" s="87">
        <v>2654298.1785494699</v>
      </c>
      <c r="R38" s="87">
        <v>2662261.0730851181</v>
      </c>
      <c r="S38" s="87">
        <v>2670247.8563043731</v>
      </c>
      <c r="T38" s="87">
        <v>2678258.5998732862</v>
      </c>
      <c r="U38" s="87">
        <v>2686293.3756729052</v>
      </c>
      <c r="V38" s="87">
        <v>2694352.2557999245</v>
      </c>
      <c r="W38" s="87">
        <v>2705129.6648231256</v>
      </c>
      <c r="X38" s="87">
        <v>2715950.1834824183</v>
      </c>
      <c r="Y38" s="87">
        <v>2726813.9842163483</v>
      </c>
      <c r="Z38" s="87">
        <v>2737721.2401532135</v>
      </c>
      <c r="AA38" s="87">
        <v>2748672.1251138262</v>
      </c>
      <c r="AB38" s="87">
        <v>2759666.8136142814</v>
      </c>
      <c r="AC38" s="87">
        <v>2770705.4808687391</v>
      </c>
      <c r="AD38" s="87">
        <v>2781788.3027922139</v>
      </c>
      <c r="AE38" s="87">
        <v>2792915.4560033828</v>
      </c>
      <c r="AF38" s="87">
        <v>2804087.1178273964</v>
      </c>
      <c r="AG38" s="87">
        <v>2815303.4662987045</v>
      </c>
      <c r="AH38" s="87">
        <v>2826564.6801638985</v>
      </c>
      <c r="AI38" s="87">
        <v>2837870.9388845535</v>
      </c>
      <c r="AJ38" s="87">
        <v>2849222.4226400908</v>
      </c>
      <c r="AK38" s="87">
        <v>2860619.3123306506</v>
      </c>
      <c r="AL38" s="87">
        <v>2872061.7895799726</v>
      </c>
      <c r="AM38" s="87">
        <v>2883550.0367382923</v>
      </c>
      <c r="AN38" s="87">
        <v>2895084.236885245</v>
      </c>
      <c r="AO38" s="87">
        <v>2906664.5738327852</v>
      </c>
      <c r="AP38" s="87">
        <v>2918291.2321281158</v>
      </c>
      <c r="AQ38" s="87">
        <v>2897863.1935032229</v>
      </c>
      <c r="AR38" s="87">
        <v>2877578.1511487011</v>
      </c>
      <c r="AS38" s="87">
        <v>2857435.1040906608</v>
      </c>
      <c r="AT38" s="87">
        <v>2837433.0583620267</v>
      </c>
      <c r="AU38" s="87">
        <v>2817571.0269534932</v>
      </c>
      <c r="AV38" s="87">
        <v>2797848.0297648194</v>
      </c>
      <c r="AW38" s="87">
        <v>2778263.093556466</v>
      </c>
      <c r="AX38" s="87">
        <v>2758815.2519015716</v>
      </c>
      <c r="AY38" s="87">
        <v>2739503.5451382608</v>
      </c>
      <c r="AZ38" s="87">
        <v>2720327.0203222935</v>
      </c>
      <c r="BA38" s="87">
        <v>2709445.7122410061</v>
      </c>
      <c r="BB38" s="87">
        <v>2698607.9293920421</v>
      </c>
      <c r="BC38" s="87">
        <v>2687813.497674474</v>
      </c>
      <c r="BD38" s="87">
        <v>2677062.2436837759</v>
      </c>
      <c r="BE38" s="87">
        <v>2666353.994709041</v>
      </c>
      <c r="BF38" s="87">
        <v>2655688.5787302046</v>
      </c>
      <c r="BG38" s="87">
        <v>2645065.8244152842</v>
      </c>
      <c r="BH38" s="87">
        <v>2634485.561117623</v>
      </c>
      <c r="BI38" s="87">
        <v>2623947.6188731524</v>
      </c>
      <c r="BJ38" s="87">
        <v>2613451.8283976596</v>
      </c>
      <c r="BK38" s="87">
        <v>2608224.9247408607</v>
      </c>
      <c r="BL38" s="87">
        <v>2603008.4748913785</v>
      </c>
      <c r="BM38" s="87">
        <v>2597802.4579415955</v>
      </c>
      <c r="BN38" s="87">
        <v>2592606.8530257121</v>
      </c>
      <c r="BO38" s="87">
        <v>2587421.6393196606</v>
      </c>
      <c r="BP38" s="87">
        <v>2582246.7960410207</v>
      </c>
      <c r="BQ38" s="87">
        <v>2577082.3024489386</v>
      </c>
      <c r="BR38" s="87">
        <v>2571928.1378440405</v>
      </c>
      <c r="BS38" s="87">
        <v>2566784.2815683521</v>
      </c>
      <c r="BT38" s="87">
        <v>2561650.7130052149</v>
      </c>
      <c r="BU38" s="87">
        <v>2600075.4737002919</v>
      </c>
      <c r="BV38" s="87">
        <v>2639076.6058057956</v>
      </c>
      <c r="BW38" s="87">
        <v>2678662.7548928824</v>
      </c>
      <c r="BX38" s="87">
        <v>2718842.6962162754</v>
      </c>
      <c r="BY38" s="87">
        <v>2759625.336659519</v>
      </c>
      <c r="BZ38" s="87">
        <v>2801019.7167094112</v>
      </c>
      <c r="CA38" s="87">
        <v>2843035.012460052</v>
      </c>
      <c r="CB38" s="87">
        <v>2885680.5376469526</v>
      </c>
      <c r="CC38" s="87">
        <v>2928965.7457116563</v>
      </c>
      <c r="CD38" s="87">
        <v>2972900.2318973308</v>
      </c>
      <c r="CE38" s="87">
        <v>3014520.8351438916</v>
      </c>
      <c r="CF38" s="87">
        <v>3056724.1268359064</v>
      </c>
      <c r="CG38" s="87">
        <v>3099518.2646116093</v>
      </c>
      <c r="CH38" s="87">
        <v>3142911.5203161724</v>
      </c>
      <c r="CI38" s="87">
        <v>3186912.2816005987</v>
      </c>
      <c r="CJ38" s="87">
        <v>3231529.053543007</v>
      </c>
      <c r="CK38" s="87">
        <v>3276770.4602926099</v>
      </c>
      <c r="CL38" s="87">
        <v>3322645.2467367067</v>
      </c>
      <c r="CM38" s="87">
        <v>3369162.280191021</v>
      </c>
      <c r="CN38" s="87">
        <v>3416330.5521136951</v>
      </c>
      <c r="CO38" s="87">
        <v>3477824.5020517455</v>
      </c>
      <c r="CP38" s="87">
        <v>3540425.3430886772</v>
      </c>
      <c r="CQ38" s="87">
        <v>3604152.9992642733</v>
      </c>
      <c r="CR38" s="87">
        <v>3669027.7532510301</v>
      </c>
      <c r="CS38" s="87">
        <v>3735070.2528095488</v>
      </c>
      <c r="CT38" s="87">
        <v>3802301.517360121</v>
      </c>
      <c r="CU38" s="87">
        <v>3870742.9446726027</v>
      </c>
      <c r="CV38" s="87">
        <v>3940416.3176767095</v>
      </c>
      <c r="CW38" s="87">
        <v>4011343.8113948908</v>
      </c>
      <c r="CX38" s="87">
        <v>4083547.9999999986</v>
      </c>
      <c r="CY38" s="87">
        <v>4168388</v>
      </c>
      <c r="CZ38" s="87">
        <v>4256761</v>
      </c>
      <c r="DA38" s="87">
        <v>4348724</v>
      </c>
      <c r="DB38" s="87">
        <v>4444287</v>
      </c>
      <c r="DC38" s="87">
        <v>4543540</v>
      </c>
      <c r="DD38" s="87">
        <v>4646579</v>
      </c>
      <c r="DE38" s="87">
        <v>4753531</v>
      </c>
      <c r="DF38" s="87">
        <v>4864520</v>
      </c>
      <c r="DG38" s="87">
        <v>4979746</v>
      </c>
      <c r="DH38" s="87">
        <v>5099368</v>
      </c>
      <c r="DI38" s="15">
        <v>5223561</v>
      </c>
      <c r="DJ38" s="15">
        <v>5352497</v>
      </c>
      <c r="DK38" s="15">
        <v>5486319</v>
      </c>
      <c r="DL38" s="15">
        <v>5625164</v>
      </c>
      <c r="DM38" s="15">
        <v>5769215</v>
      </c>
      <c r="DN38" s="15">
        <v>5918592</v>
      </c>
      <c r="DO38" s="15">
        <v>6073529</v>
      </c>
      <c r="DP38" s="15">
        <v>6234468</v>
      </c>
      <c r="DQ38" s="15">
        <v>6401920</v>
      </c>
      <c r="DR38" s="15">
        <v>6576305</v>
      </c>
      <c r="DS38" s="15">
        <v>6757853</v>
      </c>
      <c r="DT38" s="15">
        <v>6946619</v>
      </c>
      <c r="DU38" s="15">
        <v>7142634</v>
      </c>
      <c r="DV38" s="15">
        <v>7345773</v>
      </c>
      <c r="DW38" s="15">
        <v>7556032</v>
      </c>
      <c r="DX38" s="15">
        <v>7773452</v>
      </c>
      <c r="DY38" s="15">
        <v>7998157</v>
      </c>
      <c r="DZ38" s="15">
        <v>8230214</v>
      </c>
      <c r="EA38" s="15">
        <v>8469677</v>
      </c>
      <c r="EB38" s="15">
        <v>8716549</v>
      </c>
      <c r="EC38" s="15">
        <v>8971339</v>
      </c>
      <c r="ED38" s="15">
        <v>9234137</v>
      </c>
      <c r="EE38" s="15">
        <v>9504283</v>
      </c>
      <c r="EF38" s="15">
        <v>9780869</v>
      </c>
      <c r="EG38" s="15">
        <v>10063493</v>
      </c>
      <c r="EH38" s="15">
        <v>10352117</v>
      </c>
      <c r="EI38" s="15">
        <v>10647753</v>
      </c>
      <c r="EJ38" s="15">
        <v>10952396</v>
      </c>
      <c r="EK38" s="15">
        <v>11268653</v>
      </c>
      <c r="EL38" s="15">
        <v>11598647</v>
      </c>
      <c r="EM38" s="15">
        <v>11942809</v>
      </c>
      <c r="EN38" s="15">
        <v>12301338</v>
      </c>
      <c r="EO38" s="15">
        <v>12675469</v>
      </c>
      <c r="EP38" s="15">
        <v>13066544</v>
      </c>
      <c r="EQ38" s="15">
        <v>13475403</v>
      </c>
      <c r="ER38" s="15">
        <v>13902697</v>
      </c>
      <c r="ES38" s="15">
        <v>14347860</v>
      </c>
      <c r="ET38" s="15">
        <v>14808791</v>
      </c>
      <c r="EU38" s="15">
        <v>15282524</v>
      </c>
      <c r="EV38" s="15">
        <v>15766806</v>
      </c>
      <c r="EW38" s="15">
        <v>16260933</v>
      </c>
      <c r="EX38" s="15">
        <v>16765122</v>
      </c>
      <c r="EY38" s="15">
        <v>17279139</v>
      </c>
      <c r="EZ38" s="15">
        <v>17802992</v>
      </c>
      <c r="FA38" s="15">
        <v>18336722</v>
      </c>
      <c r="FB38" s="15">
        <v>18880265</v>
      </c>
      <c r="FC38" s="15">
        <v>19433520</v>
      </c>
      <c r="FD38" s="15">
        <v>19996476</v>
      </c>
      <c r="FE38" s="15">
        <v>20569115</v>
      </c>
      <c r="FF38" s="15">
        <v>21151640</v>
      </c>
      <c r="FG38" s="15">
        <v>21743970</v>
      </c>
      <c r="FH38" s="15">
        <v>22346641</v>
      </c>
      <c r="FI38" s="15">
        <v>22961259</v>
      </c>
      <c r="FJ38" s="15">
        <v>23589897</v>
      </c>
      <c r="FK38" s="15">
        <v>24234080</v>
      </c>
      <c r="FL38" s="15">
        <v>24894370</v>
      </c>
      <c r="FM38" s="15">
        <v>25570511</v>
      </c>
      <c r="FN38" s="15">
        <v>26262313</v>
      </c>
      <c r="FO38" s="15">
        <v>26969306</v>
      </c>
      <c r="FP38" s="15">
        <v>27691019</v>
      </c>
    </row>
    <row r="39" spans="1:172" x14ac:dyDescent="0.25">
      <c r="A39" s="15" t="s">
        <v>73</v>
      </c>
      <c r="B39" s="87">
        <v>5467368.8431462208</v>
      </c>
      <c r="C39" s="87">
        <v>5461901.4743030732</v>
      </c>
      <c r="D39" s="87">
        <v>5456439.5728287688</v>
      </c>
      <c r="E39" s="87">
        <v>5450983.133255939</v>
      </c>
      <c r="F39" s="87">
        <v>5445532.1501226816</v>
      </c>
      <c r="G39" s="87">
        <v>5440086.6179725584</v>
      </c>
      <c r="H39" s="87">
        <v>5434646.5313545847</v>
      </c>
      <c r="I39" s="87">
        <v>5429211.8848232292</v>
      </c>
      <c r="J39" s="87">
        <v>5423782.6729384046</v>
      </c>
      <c r="K39" s="87">
        <v>5418358.8902654648</v>
      </c>
      <c r="L39" s="87">
        <v>5412940.5313751977</v>
      </c>
      <c r="M39" s="87">
        <v>5407527.5908438209</v>
      </c>
      <c r="N39" s="87">
        <v>5402120.0632529771</v>
      </c>
      <c r="O39" s="87">
        <v>5396717.9431897234</v>
      </c>
      <c r="P39" s="87">
        <v>5391321.2252465328</v>
      </c>
      <c r="Q39" s="87">
        <v>5385929.9040212864</v>
      </c>
      <c r="R39" s="87">
        <v>5380543.9741172642</v>
      </c>
      <c r="S39" s="87">
        <v>5375163.4301431458</v>
      </c>
      <c r="T39" s="87">
        <v>5369788.2667130027</v>
      </c>
      <c r="U39" s="87">
        <v>5364418.478446289</v>
      </c>
      <c r="V39" s="87">
        <v>5359054.059967842</v>
      </c>
      <c r="W39" s="87">
        <v>5353695.0059078839</v>
      </c>
      <c r="X39" s="87">
        <v>5348341.3109019753</v>
      </c>
      <c r="Y39" s="87">
        <v>5342992.9695910728</v>
      </c>
      <c r="Z39" s="87">
        <v>5337649.9766214816</v>
      </c>
      <c r="AA39" s="87">
        <v>5332312.3266448593</v>
      </c>
      <c r="AB39" s="87">
        <v>5326980.0143182138</v>
      </c>
      <c r="AC39" s="87">
        <v>5321653.0343038952</v>
      </c>
      <c r="AD39" s="87">
        <v>5316331.3812695909</v>
      </c>
      <c r="AE39" s="87">
        <v>5311015.0498883212</v>
      </c>
      <c r="AF39" s="87">
        <v>5305704.0348384315</v>
      </c>
      <c r="AG39" s="87">
        <v>5316315.4429081222</v>
      </c>
      <c r="AH39" s="87">
        <v>5326948.0737939384</v>
      </c>
      <c r="AI39" s="87">
        <v>5337601.9699415267</v>
      </c>
      <c r="AJ39" s="87">
        <v>5348277.1738814097</v>
      </c>
      <c r="AK39" s="87">
        <v>5358973.7282291716</v>
      </c>
      <c r="AL39" s="87">
        <v>5369691.6756856302</v>
      </c>
      <c r="AM39" s="87">
        <v>5380431.0590370018</v>
      </c>
      <c r="AN39" s="87">
        <v>5391191.9211550755</v>
      </c>
      <c r="AO39" s="87">
        <v>5401974.3049973855</v>
      </c>
      <c r="AP39" s="87">
        <v>5412778.2536073802</v>
      </c>
      <c r="AQ39" s="87">
        <v>5369476.0275785262</v>
      </c>
      <c r="AR39" s="87">
        <v>5326520.2193578985</v>
      </c>
      <c r="AS39" s="87">
        <v>5283908.057603037</v>
      </c>
      <c r="AT39" s="87">
        <v>5241636.7931422135</v>
      </c>
      <c r="AU39" s="87">
        <v>5199703.6987970769</v>
      </c>
      <c r="AV39" s="87">
        <v>5158106.0692067007</v>
      </c>
      <c r="AW39" s="87">
        <v>5116841.2206530478</v>
      </c>
      <c r="AX39" s="87">
        <v>5075906.4908878254</v>
      </c>
      <c r="AY39" s="87">
        <v>5035299.2389607234</v>
      </c>
      <c r="AZ39" s="87">
        <v>4995016.8450490385</v>
      </c>
      <c r="BA39" s="87">
        <v>4975036.7776688384</v>
      </c>
      <c r="BB39" s="87">
        <v>4955136.6305581629</v>
      </c>
      <c r="BC39" s="87">
        <v>4935316.0840359302</v>
      </c>
      <c r="BD39" s="87">
        <v>4915574.8196997866</v>
      </c>
      <c r="BE39" s="87">
        <v>4895912.5204209881</v>
      </c>
      <c r="BF39" s="87">
        <v>4876328.8703393033</v>
      </c>
      <c r="BG39" s="87">
        <v>4856823.554857946</v>
      </c>
      <c r="BH39" s="87">
        <v>4837396.2606385145</v>
      </c>
      <c r="BI39" s="87">
        <v>4818046.6755959606</v>
      </c>
      <c r="BJ39" s="87">
        <v>4798774.488893576</v>
      </c>
      <c r="BK39" s="87">
        <v>4798774.4888935685</v>
      </c>
      <c r="BL39" s="87">
        <v>4798774.4888935685</v>
      </c>
      <c r="BM39" s="87">
        <v>4798774.4888935685</v>
      </c>
      <c r="BN39" s="87">
        <v>4798774.4888935685</v>
      </c>
      <c r="BO39" s="87">
        <v>4798774.4888935685</v>
      </c>
      <c r="BP39" s="87">
        <v>4798774.4888935685</v>
      </c>
      <c r="BQ39" s="87">
        <v>4798774.4888935685</v>
      </c>
      <c r="BR39" s="87">
        <v>4798774.4888935685</v>
      </c>
      <c r="BS39" s="87">
        <v>4798774.4888935685</v>
      </c>
      <c r="BT39" s="87">
        <v>4798774.4888935685</v>
      </c>
      <c r="BU39" s="87">
        <v>4870756.1062269695</v>
      </c>
      <c r="BV39" s="87">
        <v>4943817.4478203738</v>
      </c>
      <c r="BW39" s="87">
        <v>5017974.7095376784</v>
      </c>
      <c r="BX39" s="87">
        <v>5093244.3301807428</v>
      </c>
      <c r="BY39" s="87">
        <v>5169642.995133453</v>
      </c>
      <c r="BZ39" s="87">
        <v>5247187.6400604546</v>
      </c>
      <c r="CA39" s="87">
        <v>5325895.4546613609</v>
      </c>
      <c r="CB39" s="87">
        <v>5405783.8864812804</v>
      </c>
      <c r="CC39" s="87">
        <v>5486870.6447784984</v>
      </c>
      <c r="CD39" s="87">
        <v>5569173.7044501761</v>
      </c>
      <c r="CE39" s="87">
        <v>5647142.1363124782</v>
      </c>
      <c r="CF39" s="87">
        <v>5726202.1262208549</v>
      </c>
      <c r="CG39" s="87">
        <v>5806368.955987948</v>
      </c>
      <c r="CH39" s="87">
        <v>5887658.1213717815</v>
      </c>
      <c r="CI39" s="87">
        <v>5970085.3350709872</v>
      </c>
      <c r="CJ39" s="87">
        <v>6053666.5297619831</v>
      </c>
      <c r="CK39" s="87">
        <v>6138417.8611786524</v>
      </c>
      <c r="CL39" s="87">
        <v>6224355.7112351554</v>
      </c>
      <c r="CM39" s="87">
        <v>6311496.6911924491</v>
      </c>
      <c r="CN39" s="87">
        <v>6399857.644869145</v>
      </c>
      <c r="CO39" s="87">
        <v>6515055.0824767901</v>
      </c>
      <c r="CP39" s="87">
        <v>6632326.0739613706</v>
      </c>
      <c r="CQ39" s="87">
        <v>6751707.9432926746</v>
      </c>
      <c r="CR39" s="87">
        <v>6873238.6862719413</v>
      </c>
      <c r="CS39" s="87">
        <v>6996956.9826248344</v>
      </c>
      <c r="CT39" s="87">
        <v>7122902.2083120802</v>
      </c>
      <c r="CU39" s="87">
        <v>7251114.4480616963</v>
      </c>
      <c r="CV39" s="87">
        <v>7381634.5081268046</v>
      </c>
      <c r="CW39" s="87">
        <v>7514503.9292730857</v>
      </c>
      <c r="CX39" s="87">
        <v>7649765</v>
      </c>
      <c r="CY39" s="87">
        <v>7844891</v>
      </c>
      <c r="CZ39" s="87">
        <v>8050984</v>
      </c>
      <c r="DA39" s="87">
        <v>8267416.9999999991</v>
      </c>
      <c r="DB39" s="87">
        <v>8493750</v>
      </c>
      <c r="DC39" s="87">
        <v>8729667</v>
      </c>
      <c r="DD39" s="87">
        <v>8974994</v>
      </c>
      <c r="DE39" s="87">
        <v>9229733</v>
      </c>
      <c r="DF39" s="87">
        <v>9493994</v>
      </c>
      <c r="DG39" s="87">
        <v>9768035</v>
      </c>
      <c r="DH39" s="87">
        <v>10052151</v>
      </c>
      <c r="DI39" s="15">
        <v>10346695</v>
      </c>
      <c r="DJ39" s="15">
        <v>10651954</v>
      </c>
      <c r="DK39" s="15">
        <v>10968196</v>
      </c>
      <c r="DL39" s="15">
        <v>11295675</v>
      </c>
      <c r="DM39" s="15">
        <v>11634837</v>
      </c>
      <c r="DN39" s="15">
        <v>11985442</v>
      </c>
      <c r="DO39" s="15">
        <v>12348188</v>
      </c>
      <c r="DP39" s="15">
        <v>12725519</v>
      </c>
      <c r="DQ39" s="15">
        <v>13120587</v>
      </c>
      <c r="DR39" s="15">
        <v>13535487</v>
      </c>
      <c r="DS39" s="15">
        <v>13971698</v>
      </c>
      <c r="DT39" s="15">
        <v>14428340</v>
      </c>
      <c r="DU39" s="15">
        <v>14902271</v>
      </c>
      <c r="DV39" s="15">
        <v>15388933</v>
      </c>
      <c r="DW39" s="15">
        <v>15885228</v>
      </c>
      <c r="DX39" s="15">
        <v>16390161</v>
      </c>
      <c r="DY39" s="15">
        <v>16905222</v>
      </c>
      <c r="DZ39" s="15">
        <v>17432756</v>
      </c>
      <c r="EA39" s="15">
        <v>17976219</v>
      </c>
      <c r="EB39" s="15">
        <v>18538263</v>
      </c>
      <c r="EC39" s="15">
        <v>19120683</v>
      </c>
      <c r="ED39" s="15">
        <v>19723317</v>
      </c>
      <c r="EE39" s="15">
        <v>20344550</v>
      </c>
      <c r="EF39" s="15">
        <v>20981775</v>
      </c>
      <c r="EG39" s="15">
        <v>21633799</v>
      </c>
      <c r="EH39" s="15">
        <v>22296282</v>
      </c>
      <c r="EI39" s="15">
        <v>22971208</v>
      </c>
      <c r="EJ39" s="15">
        <v>23670807</v>
      </c>
      <c r="EK39" s="15">
        <v>24411744</v>
      </c>
      <c r="EL39" s="15">
        <v>25203848</v>
      </c>
      <c r="EM39" s="15">
        <v>26056605</v>
      </c>
      <c r="EN39" s="15">
        <v>26961204</v>
      </c>
      <c r="EO39" s="15">
        <v>27887204</v>
      </c>
      <c r="EP39" s="15">
        <v>28792649</v>
      </c>
      <c r="EQ39" s="15">
        <v>29649128</v>
      </c>
      <c r="ER39" s="15">
        <v>30444523</v>
      </c>
      <c r="ES39" s="15">
        <v>31192853</v>
      </c>
      <c r="ET39" s="15">
        <v>31924201</v>
      </c>
      <c r="EU39" s="15">
        <v>32682240</v>
      </c>
      <c r="EV39" s="15">
        <v>33499177.000000004</v>
      </c>
      <c r="EW39" s="15">
        <v>34385849</v>
      </c>
      <c r="EX39" s="15">
        <v>35334790</v>
      </c>
      <c r="EY39" s="15">
        <v>36337778</v>
      </c>
      <c r="EZ39" s="15">
        <v>37379766</v>
      </c>
      <c r="FA39" s="15">
        <v>38450323</v>
      </c>
      <c r="FB39" s="15">
        <v>39548666</v>
      </c>
      <c r="FC39" s="15">
        <v>40681416</v>
      </c>
      <c r="FD39" s="15">
        <v>41853944</v>
      </c>
      <c r="FE39" s="15">
        <v>43073830</v>
      </c>
      <c r="FF39" s="15">
        <v>44346532</v>
      </c>
      <c r="FG39" s="15">
        <v>45673520</v>
      </c>
      <c r="FH39" s="15">
        <v>47053033</v>
      </c>
      <c r="FI39" s="15">
        <v>48483132</v>
      </c>
      <c r="FJ39" s="15">
        <v>49960563</v>
      </c>
      <c r="FK39" s="15">
        <v>51482638</v>
      </c>
      <c r="FL39" s="15">
        <v>53049231</v>
      </c>
      <c r="FM39" s="15">
        <v>54660345</v>
      </c>
      <c r="FN39" s="15">
        <v>56313444</v>
      </c>
      <c r="FO39" s="15">
        <v>58005461</v>
      </c>
      <c r="FP39" s="15">
        <v>59734213</v>
      </c>
    </row>
    <row r="40" spans="1:172" x14ac:dyDescent="0.25">
      <c r="A40" s="15" t="s">
        <v>78</v>
      </c>
      <c r="B40" s="87">
        <v>1531917.4321501707</v>
      </c>
      <c r="C40" s="87">
        <v>1533449.349582321</v>
      </c>
      <c r="D40" s="87">
        <v>1534982.7989319032</v>
      </c>
      <c r="E40" s="87">
        <v>1536517.7817308356</v>
      </c>
      <c r="F40" s="87">
        <v>1538054.2995125665</v>
      </c>
      <c r="G40" s="87">
        <v>1539592.3538120789</v>
      </c>
      <c r="H40" s="87">
        <v>1541131.9461658911</v>
      </c>
      <c r="I40" s="87">
        <v>1542673.0781120574</v>
      </c>
      <c r="J40" s="87">
        <v>1544215.7511901697</v>
      </c>
      <c r="K40" s="87">
        <v>1545759.9669413599</v>
      </c>
      <c r="L40" s="87">
        <v>1547305.7269083012</v>
      </c>
      <c r="M40" s="87">
        <v>1548853.0326352089</v>
      </c>
      <c r="N40" s="87">
        <v>1550401.8856678437</v>
      </c>
      <c r="O40" s="87">
        <v>1551952.2875535116</v>
      </c>
      <c r="P40" s="87">
        <v>1553504.2398410649</v>
      </c>
      <c r="Q40" s="87">
        <v>1555057.7440809056</v>
      </c>
      <c r="R40" s="87">
        <v>1556612.8018249862</v>
      </c>
      <c r="S40" s="87">
        <v>1558169.4146268112</v>
      </c>
      <c r="T40" s="87">
        <v>1559727.5840414381</v>
      </c>
      <c r="U40" s="87">
        <v>1561287.3116254793</v>
      </c>
      <c r="V40" s="87">
        <v>1562848.5989371042</v>
      </c>
      <c r="W40" s="87">
        <v>1564411.4475360387</v>
      </c>
      <c r="X40" s="87">
        <v>1565975.8589835744</v>
      </c>
      <c r="Y40" s="87">
        <v>1567541.834842558</v>
      </c>
      <c r="Z40" s="87">
        <v>1569109.3766774004</v>
      </c>
      <c r="AA40" s="87">
        <v>1570678.4860540775</v>
      </c>
      <c r="AB40" s="87">
        <v>1572249.1645401313</v>
      </c>
      <c r="AC40" s="87">
        <v>1573821.4137046714</v>
      </c>
      <c r="AD40" s="87">
        <v>1575395.2351183761</v>
      </c>
      <c r="AE40" s="87">
        <v>1576970.6303534941</v>
      </c>
      <c r="AF40" s="87">
        <v>1578547.6009838472</v>
      </c>
      <c r="AG40" s="87">
        <v>1584861.7913877827</v>
      </c>
      <c r="AH40" s="87">
        <v>1591201.2385533333</v>
      </c>
      <c r="AI40" s="87">
        <v>1597566.0435075464</v>
      </c>
      <c r="AJ40" s="87">
        <v>1603956.3076815761</v>
      </c>
      <c r="AK40" s="87">
        <v>1610372.1329123022</v>
      </c>
      <c r="AL40" s="87">
        <v>1616813.621443951</v>
      </c>
      <c r="AM40" s="87">
        <v>1623280.8759297268</v>
      </c>
      <c r="AN40" s="87">
        <v>1629773.9994334453</v>
      </c>
      <c r="AO40" s="87">
        <v>1636293.0954311788</v>
      </c>
      <c r="AP40" s="87">
        <v>1642838.2678129033</v>
      </c>
      <c r="AQ40" s="87">
        <v>1632981.2382060247</v>
      </c>
      <c r="AR40" s="87">
        <v>1623183.3507767888</v>
      </c>
      <c r="AS40" s="87">
        <v>1613444.2506721283</v>
      </c>
      <c r="AT40" s="87">
        <v>1603763.5851680958</v>
      </c>
      <c r="AU40" s="87">
        <v>1594141.0036570875</v>
      </c>
      <c r="AV40" s="87">
        <v>1584576.1576351451</v>
      </c>
      <c r="AW40" s="87">
        <v>1575068.7006893344</v>
      </c>
      <c r="AX40" s="87">
        <v>1565618.2884851985</v>
      </c>
      <c r="AY40" s="87">
        <v>1556224.5787542877</v>
      </c>
      <c r="AZ40" s="87">
        <v>1546887.231281762</v>
      </c>
      <c r="BA40" s="87">
        <v>1534512.1334315105</v>
      </c>
      <c r="BB40" s="87">
        <v>1522236.0363640583</v>
      </c>
      <c r="BC40" s="87">
        <v>1510058.1480731459</v>
      </c>
      <c r="BD40" s="87">
        <v>1497977.6828885607</v>
      </c>
      <c r="BE40" s="87">
        <v>1485993.8614254519</v>
      </c>
      <c r="BF40" s="87">
        <v>1474105.9105340485</v>
      </c>
      <c r="BG40" s="87">
        <v>1462313.0632497759</v>
      </c>
      <c r="BH40" s="87">
        <v>1450614.5587437777</v>
      </c>
      <c r="BI40" s="87">
        <v>1439009.6422738275</v>
      </c>
      <c r="BJ40" s="87">
        <v>1427497.5651356368</v>
      </c>
      <c r="BK40" s="87">
        <v>1421787.574875094</v>
      </c>
      <c r="BL40" s="87">
        <v>1416100.4245755936</v>
      </c>
      <c r="BM40" s="87">
        <v>1410436.0228772913</v>
      </c>
      <c r="BN40" s="87">
        <v>1404794.2787857819</v>
      </c>
      <c r="BO40" s="87">
        <v>1399175.1016706389</v>
      </c>
      <c r="BP40" s="87">
        <v>1393578.4012639564</v>
      </c>
      <c r="BQ40" s="87">
        <v>1388004.0876589005</v>
      </c>
      <c r="BR40" s="87">
        <v>1382452.071308265</v>
      </c>
      <c r="BS40" s="87">
        <v>1376922.2630230319</v>
      </c>
      <c r="BT40" s="87">
        <v>1371414.5739709397</v>
      </c>
      <c r="BU40" s="87">
        <v>1391985.7925805035</v>
      </c>
      <c r="BV40" s="87">
        <v>1412865.5794692109</v>
      </c>
      <c r="BW40" s="87">
        <v>1434058.5631612488</v>
      </c>
      <c r="BX40" s="87">
        <v>1455569.4416086674</v>
      </c>
      <c r="BY40" s="87">
        <v>1477402.9832327971</v>
      </c>
      <c r="BZ40" s="87">
        <v>1499564.027981289</v>
      </c>
      <c r="CA40" s="87">
        <v>1522057.4884010081</v>
      </c>
      <c r="CB40" s="87">
        <v>1544888.3507270231</v>
      </c>
      <c r="CC40" s="87">
        <v>1568061.6759879282</v>
      </c>
      <c r="CD40" s="87">
        <v>1591582.601127747</v>
      </c>
      <c r="CE40" s="87">
        <v>1613864.7575435373</v>
      </c>
      <c r="CF40" s="87">
        <v>1636458.8641491469</v>
      </c>
      <c r="CG40" s="87">
        <v>1659369.2882472351</v>
      </c>
      <c r="CH40" s="87">
        <v>1682600.4582826965</v>
      </c>
      <c r="CI40" s="87">
        <v>1706156.8646986545</v>
      </c>
      <c r="CJ40" s="87">
        <v>1730043.0608044355</v>
      </c>
      <c r="CK40" s="87">
        <v>1754263.6636556981</v>
      </c>
      <c r="CL40" s="87">
        <v>1778823.354946878</v>
      </c>
      <c r="CM40" s="87">
        <v>1803726.8819161344</v>
      </c>
      <c r="CN40" s="87">
        <v>1828979.0582629603</v>
      </c>
      <c r="CO40" s="87">
        <v>1861900.6813116912</v>
      </c>
      <c r="CP40" s="87">
        <v>1895414.8935753014</v>
      </c>
      <c r="CQ40" s="87">
        <v>1929532.3616596563</v>
      </c>
      <c r="CR40" s="87">
        <v>1964263.9441695299</v>
      </c>
      <c r="CS40" s="87">
        <v>1999620.6951645808</v>
      </c>
      <c r="CT40" s="87">
        <v>2035613.8676775428</v>
      </c>
      <c r="CU40" s="87">
        <v>2072254.9172957381</v>
      </c>
      <c r="CV40" s="87">
        <v>2109555.5058070612</v>
      </c>
      <c r="CW40" s="87">
        <v>2147527.5049115876</v>
      </c>
      <c r="CX40" s="87">
        <v>2186182.9999999958</v>
      </c>
      <c r="CY40" s="87">
        <v>2251125</v>
      </c>
      <c r="CZ40" s="87">
        <v>2314181</v>
      </c>
      <c r="DA40" s="87">
        <v>2379688</v>
      </c>
      <c r="DB40" s="87">
        <v>2450362</v>
      </c>
      <c r="DC40" s="87">
        <v>2527293</v>
      </c>
      <c r="DD40" s="87">
        <v>2609863</v>
      </c>
      <c r="DE40" s="87">
        <v>2695818</v>
      </c>
      <c r="DF40" s="87">
        <v>2781612</v>
      </c>
      <c r="DG40" s="87">
        <v>2862799</v>
      </c>
      <c r="DH40" s="87">
        <v>2935575</v>
      </c>
      <c r="DI40" s="15">
        <v>2998334</v>
      </c>
      <c r="DJ40" s="15">
        <v>3052937</v>
      </c>
      <c r="DK40" s="15">
        <v>3105417</v>
      </c>
      <c r="DL40" s="15">
        <v>3164258</v>
      </c>
      <c r="DM40" s="15">
        <v>3235536</v>
      </c>
      <c r="DN40" s="15">
        <v>3321674</v>
      </c>
      <c r="DO40" s="15">
        <v>3420897</v>
      </c>
      <c r="DP40" s="15">
        <v>3529839</v>
      </c>
      <c r="DQ40" s="15">
        <v>3643237</v>
      </c>
      <c r="DR40" s="15">
        <v>3757351</v>
      </c>
      <c r="DS40" s="15">
        <v>3871428</v>
      </c>
      <c r="DT40" s="15">
        <v>3987223</v>
      </c>
      <c r="DU40" s="15">
        <v>4106411</v>
      </c>
      <c r="DV40" s="15">
        <v>4231579</v>
      </c>
      <c r="DW40" s="15">
        <v>4364709</v>
      </c>
      <c r="DX40" s="15">
        <v>4506109</v>
      </c>
      <c r="DY40" s="15">
        <v>4655386</v>
      </c>
      <c r="DZ40" s="15">
        <v>4812872</v>
      </c>
      <c r="EA40" s="15">
        <v>4978812</v>
      </c>
      <c r="EB40" s="15">
        <v>5153314</v>
      </c>
      <c r="EC40" s="15">
        <v>5329250</v>
      </c>
      <c r="ED40" s="15">
        <v>5504847</v>
      </c>
      <c r="EE40" s="15">
        <v>5690989</v>
      </c>
      <c r="EF40" s="15">
        <v>5902847</v>
      </c>
      <c r="EG40" s="15">
        <v>6146884</v>
      </c>
      <c r="EH40" s="15">
        <v>6443748</v>
      </c>
      <c r="EI40" s="15">
        <v>6779981</v>
      </c>
      <c r="EJ40" s="15">
        <v>7088194</v>
      </c>
      <c r="EK40" s="15">
        <v>7276983</v>
      </c>
      <c r="EL40" s="15">
        <v>7288883</v>
      </c>
      <c r="EM40" s="15">
        <v>7083928</v>
      </c>
      <c r="EN40" s="15">
        <v>6702239</v>
      </c>
      <c r="EO40" s="15">
        <v>6263758</v>
      </c>
      <c r="EP40" s="15">
        <v>5936253</v>
      </c>
      <c r="EQ40" s="15">
        <v>5836490</v>
      </c>
      <c r="ER40" s="15">
        <v>6013112</v>
      </c>
      <c r="ES40" s="15">
        <v>6419898</v>
      </c>
      <c r="ET40" s="15">
        <v>6962800</v>
      </c>
      <c r="EU40" s="15">
        <v>7501238</v>
      </c>
      <c r="EV40" s="15">
        <v>7933688</v>
      </c>
      <c r="EW40" s="15">
        <v>8231150</v>
      </c>
      <c r="EX40" s="15">
        <v>8427061</v>
      </c>
      <c r="EY40" s="15">
        <v>8557160</v>
      </c>
      <c r="EZ40" s="15">
        <v>8680516</v>
      </c>
      <c r="FA40" s="15">
        <v>8840220</v>
      </c>
      <c r="FB40" s="15">
        <v>9043342</v>
      </c>
      <c r="FC40" s="15">
        <v>9273759</v>
      </c>
      <c r="FD40" s="15">
        <v>9524532</v>
      </c>
      <c r="FE40" s="15">
        <v>9782770</v>
      </c>
      <c r="FF40" s="15">
        <v>10039338</v>
      </c>
      <c r="FG40" s="15">
        <v>10293333</v>
      </c>
      <c r="FH40" s="15">
        <v>10549668</v>
      </c>
      <c r="FI40" s="15">
        <v>10811538</v>
      </c>
      <c r="FJ40" s="15">
        <v>11083629</v>
      </c>
      <c r="FK40" s="15">
        <v>11369066</v>
      </c>
      <c r="FL40" s="15">
        <v>11668829</v>
      </c>
      <c r="FM40" s="15">
        <v>11980960</v>
      </c>
      <c r="FN40" s="15">
        <v>12301969</v>
      </c>
      <c r="FO40" s="15">
        <v>12626938</v>
      </c>
      <c r="FP40" s="15">
        <v>12952209</v>
      </c>
    </row>
    <row r="41" spans="1:172" x14ac:dyDescent="0.25">
      <c r="A41" s="15" t="s">
        <v>79</v>
      </c>
      <c r="B41" s="87">
        <v>1325569.5252274831</v>
      </c>
      <c r="C41" s="87">
        <v>1333522.9423788476</v>
      </c>
      <c r="D41" s="87">
        <v>1341524.0800331205</v>
      </c>
      <c r="E41" s="87">
        <v>1349573.2245133186</v>
      </c>
      <c r="F41" s="87">
        <v>1357670.6638603983</v>
      </c>
      <c r="G41" s="87">
        <v>1365816.6878435602</v>
      </c>
      <c r="H41" s="87">
        <v>1374011.5879706212</v>
      </c>
      <c r="I41" s="87">
        <v>1382255.6574984447</v>
      </c>
      <c r="J41" s="87">
        <v>1390549.1914434351</v>
      </c>
      <c r="K41" s="87">
        <v>1398892.4865920953</v>
      </c>
      <c r="L41" s="87">
        <v>1407285.8415116474</v>
      </c>
      <c r="M41" s="87">
        <v>1415729.5565607189</v>
      </c>
      <c r="N41" s="87">
        <v>1424223.9339000832</v>
      </c>
      <c r="O41" s="87">
        <v>1432769.2775034837</v>
      </c>
      <c r="P41" s="87">
        <v>1441365.8931685048</v>
      </c>
      <c r="Q41" s="87">
        <v>1450014.0885275158</v>
      </c>
      <c r="R41" s="87">
        <v>1458714.1730586805</v>
      </c>
      <c r="S41" s="87">
        <v>1467466.458097033</v>
      </c>
      <c r="T41" s="87">
        <v>1476271.2568456151</v>
      </c>
      <c r="U41" s="87">
        <v>1485128.8843866887</v>
      </c>
      <c r="V41" s="87">
        <v>1494039.6576930087</v>
      </c>
      <c r="W41" s="87">
        <v>1504497.9352968582</v>
      </c>
      <c r="X41" s="87">
        <v>1515029.4208439358</v>
      </c>
      <c r="Y41" s="87">
        <v>1525634.6267898434</v>
      </c>
      <c r="Z41" s="87">
        <v>1536314.0691773724</v>
      </c>
      <c r="AA41" s="87">
        <v>1547068.2676616136</v>
      </c>
      <c r="AB41" s="87">
        <v>1557897.7455352445</v>
      </c>
      <c r="AC41" s="87">
        <v>1568803.0297539912</v>
      </c>
      <c r="AD41" s="87">
        <v>1579784.6509622689</v>
      </c>
      <c r="AE41" s="87">
        <v>1590843.1435190046</v>
      </c>
      <c r="AF41" s="87">
        <v>1601979.0455236374</v>
      </c>
      <c r="AG41" s="87">
        <v>1613192.8988423031</v>
      </c>
      <c r="AH41" s="87">
        <v>1624485.249134199</v>
      </c>
      <c r="AI41" s="87">
        <v>1635856.6458781383</v>
      </c>
      <c r="AJ41" s="87">
        <v>1647307.6423992852</v>
      </c>
      <c r="AK41" s="87">
        <v>1658838.7958960799</v>
      </c>
      <c r="AL41" s="87">
        <v>1670450.667467352</v>
      </c>
      <c r="AM41" s="87">
        <v>1682143.8221396236</v>
      </c>
      <c r="AN41" s="87">
        <v>1693918.8288946007</v>
      </c>
      <c r="AO41" s="87">
        <v>1705776.2606968628</v>
      </c>
      <c r="AP41" s="87">
        <v>1717716.6945217405</v>
      </c>
      <c r="AQ41" s="87">
        <v>1709128.111049135</v>
      </c>
      <c r="AR41" s="87">
        <v>1700582.4704938894</v>
      </c>
      <c r="AS41" s="87">
        <v>1692079.5581414204</v>
      </c>
      <c r="AT41" s="87">
        <v>1683619.1603507134</v>
      </c>
      <c r="AU41" s="87">
        <v>1675201.0645489602</v>
      </c>
      <c r="AV41" s="87">
        <v>1666825.0592262154</v>
      </c>
      <c r="AW41" s="87">
        <v>1658490.9339300846</v>
      </c>
      <c r="AX41" s="87">
        <v>1650198.4792604342</v>
      </c>
      <c r="AY41" s="87">
        <v>1641947.4868641323</v>
      </c>
      <c r="AZ41" s="87">
        <v>1633737.749429812</v>
      </c>
      <c r="BA41" s="87">
        <v>1620667.8474343719</v>
      </c>
      <c r="BB41" s="87">
        <v>1607702.5046548971</v>
      </c>
      <c r="BC41" s="87">
        <v>1594840.8846176583</v>
      </c>
      <c r="BD41" s="87">
        <v>1582082.1575407176</v>
      </c>
      <c r="BE41" s="87">
        <v>1569425.5002803919</v>
      </c>
      <c r="BF41" s="87">
        <v>1556870.0962781492</v>
      </c>
      <c r="BG41" s="87">
        <v>1544415.1355079242</v>
      </c>
      <c r="BH41" s="87">
        <v>1532059.8144238612</v>
      </c>
      <c r="BI41" s="87">
        <v>1519803.3359084707</v>
      </c>
      <c r="BJ41" s="87">
        <v>1507644.9092212031</v>
      </c>
      <c r="BK41" s="87">
        <v>1501614.329584317</v>
      </c>
      <c r="BL41" s="87">
        <v>1495607.8722659796</v>
      </c>
      <c r="BM41" s="87">
        <v>1489625.4407769158</v>
      </c>
      <c r="BN41" s="87">
        <v>1483666.939013808</v>
      </c>
      <c r="BO41" s="87">
        <v>1477732.2712577528</v>
      </c>
      <c r="BP41" s="87">
        <v>1471821.3421727219</v>
      </c>
      <c r="BQ41" s="87">
        <v>1465934.0568040309</v>
      </c>
      <c r="BR41" s="87">
        <v>1460070.3205768149</v>
      </c>
      <c r="BS41" s="87">
        <v>1454230.0392945076</v>
      </c>
      <c r="BT41" s="87">
        <v>1448413.1191373295</v>
      </c>
      <c r="BU41" s="87">
        <v>1470139.3159243865</v>
      </c>
      <c r="BV41" s="87">
        <v>1492191.4056632523</v>
      </c>
      <c r="BW41" s="87">
        <v>1514574.2767482009</v>
      </c>
      <c r="BX41" s="87">
        <v>1537292.8908994235</v>
      </c>
      <c r="BY41" s="87">
        <v>1560352.2842629147</v>
      </c>
      <c r="BZ41" s="87">
        <v>1583757.5685268582</v>
      </c>
      <c r="CA41" s="87">
        <v>1607513.9320547609</v>
      </c>
      <c r="CB41" s="87">
        <v>1631626.6410355822</v>
      </c>
      <c r="CC41" s="87">
        <v>1656101.0406511156</v>
      </c>
      <c r="CD41" s="87">
        <v>1680942.5562608822</v>
      </c>
      <c r="CE41" s="87">
        <v>1704475.7520485336</v>
      </c>
      <c r="CF41" s="87">
        <v>1728338.4125772133</v>
      </c>
      <c r="CG41" s="87">
        <v>1752535.1503532943</v>
      </c>
      <c r="CH41" s="87">
        <v>1777070.6424582405</v>
      </c>
      <c r="CI41" s="87">
        <v>1801949.6314526559</v>
      </c>
      <c r="CJ41" s="87">
        <v>1827176.9262929931</v>
      </c>
      <c r="CK41" s="87">
        <v>1852757.4032610955</v>
      </c>
      <c r="CL41" s="87">
        <v>1878696.0069067508</v>
      </c>
      <c r="CM41" s="87">
        <v>1904997.7510034456</v>
      </c>
      <c r="CN41" s="87">
        <v>1931667.7195174939</v>
      </c>
      <c r="CO41" s="87">
        <v>1966437.7384688105</v>
      </c>
      <c r="CP41" s="87">
        <v>2001833.617761249</v>
      </c>
      <c r="CQ41" s="87">
        <v>2037866.6228809515</v>
      </c>
      <c r="CR41" s="87">
        <v>2074548.2220928087</v>
      </c>
      <c r="CS41" s="87">
        <v>2111890.0900904792</v>
      </c>
      <c r="CT41" s="87">
        <v>2149904.1117121084</v>
      </c>
      <c r="CU41" s="87">
        <v>2188602.3857229259</v>
      </c>
      <c r="CV41" s="87">
        <v>2227997.2286659386</v>
      </c>
      <c r="CW41" s="87">
        <v>2268101.1787819257</v>
      </c>
      <c r="CX41" s="87">
        <v>2308927</v>
      </c>
      <c r="CY41" s="87">
        <v>2360442</v>
      </c>
      <c r="CZ41" s="87">
        <v>2406034</v>
      </c>
      <c r="DA41" s="87">
        <v>2449089</v>
      </c>
      <c r="DB41" s="87">
        <v>2492192</v>
      </c>
      <c r="DC41" s="87">
        <v>2537150</v>
      </c>
      <c r="DD41" s="87">
        <v>2584913</v>
      </c>
      <c r="DE41" s="87">
        <v>2635622</v>
      </c>
      <c r="DF41" s="87">
        <v>2688751</v>
      </c>
      <c r="DG41" s="87">
        <v>2743202</v>
      </c>
      <c r="DH41" s="87">
        <v>2797925</v>
      </c>
      <c r="DI41" s="15">
        <v>2852438</v>
      </c>
      <c r="DJ41" s="15">
        <v>2907320</v>
      </c>
      <c r="DK41" s="15">
        <v>2964416</v>
      </c>
      <c r="DL41" s="15">
        <v>3026292</v>
      </c>
      <c r="DM41" s="15">
        <v>3094378</v>
      </c>
      <c r="DN41" s="15">
        <v>3170496</v>
      </c>
      <c r="DO41" s="15">
        <v>3253215</v>
      </c>
      <c r="DP41" s="15">
        <v>3336930</v>
      </c>
      <c r="DQ41" s="15">
        <v>3413909</v>
      </c>
      <c r="DR41" s="15">
        <v>3479070</v>
      </c>
      <c r="DS41" s="15">
        <v>3530000</v>
      </c>
      <c r="DT41" s="15">
        <v>3569655</v>
      </c>
      <c r="DU41" s="15">
        <v>3605120</v>
      </c>
      <c r="DV41" s="15">
        <v>3646428</v>
      </c>
      <c r="DW41" s="15">
        <v>3700879</v>
      </c>
      <c r="DX41" s="15">
        <v>3770870</v>
      </c>
      <c r="DY41" s="15">
        <v>3854446</v>
      </c>
      <c r="DZ41" s="15">
        <v>3949264</v>
      </c>
      <c r="EA41" s="15">
        <v>4051239</v>
      </c>
      <c r="EB41" s="15">
        <v>4157296.0000000005</v>
      </c>
      <c r="EC41" s="15">
        <v>4266520</v>
      </c>
      <c r="ED41" s="15">
        <v>4379727</v>
      </c>
      <c r="EE41" s="15">
        <v>4497544</v>
      </c>
      <c r="EF41" s="15">
        <v>4621096</v>
      </c>
      <c r="EG41" s="15">
        <v>4750832</v>
      </c>
      <c r="EH41" s="15">
        <v>4886745</v>
      </c>
      <c r="EI41" s="15">
        <v>5027143</v>
      </c>
      <c r="EJ41" s="15">
        <v>5168703</v>
      </c>
      <c r="EK41" s="15">
        <v>5307069</v>
      </c>
      <c r="EL41" s="15">
        <v>5438959</v>
      </c>
      <c r="EM41" s="15">
        <v>5564923</v>
      </c>
      <c r="EN41" s="15">
        <v>5685569</v>
      </c>
      <c r="EO41" s="15">
        <v>5798054</v>
      </c>
      <c r="EP41" s="15">
        <v>5898964</v>
      </c>
      <c r="EQ41" s="15">
        <v>5987044</v>
      </c>
      <c r="ER41" s="15">
        <v>6060110</v>
      </c>
      <c r="ES41" s="15">
        <v>6122130</v>
      </c>
      <c r="ET41" s="15">
        <v>6185564</v>
      </c>
      <c r="EU41" s="15">
        <v>6267132</v>
      </c>
      <c r="EV41" s="15">
        <v>6378871</v>
      </c>
      <c r="EW41" s="15">
        <v>6525546</v>
      </c>
      <c r="EX41" s="15">
        <v>6704118</v>
      </c>
      <c r="EY41" s="15">
        <v>6909161</v>
      </c>
      <c r="EZ41" s="15">
        <v>7131688</v>
      </c>
      <c r="FA41" s="15">
        <v>7364857</v>
      </c>
      <c r="FB41" s="15">
        <v>7607850</v>
      </c>
      <c r="FC41" s="15">
        <v>7862226</v>
      </c>
      <c r="FD41" s="15">
        <v>8126104</v>
      </c>
      <c r="FE41" s="15">
        <v>8397661</v>
      </c>
      <c r="FF41" s="15">
        <v>8675606</v>
      </c>
      <c r="FG41" s="15">
        <v>8958406</v>
      </c>
      <c r="FH41" s="15">
        <v>9245992</v>
      </c>
      <c r="FI41" s="15">
        <v>9540302</v>
      </c>
      <c r="FJ41" s="15">
        <v>9844301</v>
      </c>
      <c r="FK41" s="15">
        <v>10160034</v>
      </c>
      <c r="FL41" s="15">
        <v>10488002</v>
      </c>
      <c r="FM41" s="15">
        <v>10827010</v>
      </c>
      <c r="FN41" s="15">
        <v>11175379</v>
      </c>
      <c r="FO41" s="15">
        <v>11530577</v>
      </c>
      <c r="FP41" s="15">
        <v>11890781</v>
      </c>
    </row>
    <row r="42" spans="1:172" x14ac:dyDescent="0.25">
      <c r="A42" s="15" t="s">
        <v>80</v>
      </c>
      <c r="B42" s="87">
        <v>3352764.453424979</v>
      </c>
      <c r="C42" s="87">
        <v>3372881.0401455271</v>
      </c>
      <c r="D42" s="87">
        <v>3393118.3263863986</v>
      </c>
      <c r="E42" s="87">
        <v>3413477.0363447149</v>
      </c>
      <c r="F42" s="87">
        <v>3433957.898562782</v>
      </c>
      <c r="G42" s="87">
        <v>3454561.6459541568</v>
      </c>
      <c r="H42" s="87">
        <v>3475289.0158298803</v>
      </c>
      <c r="I42" s="87">
        <v>3496140.7499248572</v>
      </c>
      <c r="J42" s="87">
        <v>3517117.5944244047</v>
      </c>
      <c r="K42" s="87">
        <v>3538220.2999909497</v>
      </c>
      <c r="L42" s="87">
        <v>3559449.6217908938</v>
      </c>
      <c r="M42" s="87">
        <v>3580806.3195216455</v>
      </c>
      <c r="N42" s="87">
        <v>3602291.1574387755</v>
      </c>
      <c r="O42" s="87">
        <v>3623904.9043834084</v>
      </c>
      <c r="P42" s="87">
        <v>3645648.3338097092</v>
      </c>
      <c r="Q42" s="87">
        <v>3667522.2238125671</v>
      </c>
      <c r="R42" s="87">
        <v>3689527.3571554418</v>
      </c>
      <c r="S42" s="87">
        <v>3711664.521298375</v>
      </c>
      <c r="T42" s="87">
        <v>3733934.5084261652</v>
      </c>
      <c r="U42" s="87">
        <v>3756338.1154767219</v>
      </c>
      <c r="V42" s="87">
        <v>3778876.1441695821</v>
      </c>
      <c r="W42" s="87">
        <v>3805328.2771787718</v>
      </c>
      <c r="X42" s="87">
        <v>3831965.5751190223</v>
      </c>
      <c r="Y42" s="87">
        <v>3858789.3341448554</v>
      </c>
      <c r="Z42" s="87">
        <v>3885800.8594838693</v>
      </c>
      <c r="AA42" s="87">
        <v>3913001.4655002556</v>
      </c>
      <c r="AB42" s="87">
        <v>3940392.4757587565</v>
      </c>
      <c r="AC42" s="87">
        <v>3967975.2230890682</v>
      </c>
      <c r="AD42" s="87">
        <v>3995751.049650691</v>
      </c>
      <c r="AE42" s="87">
        <v>4023721.3069982454</v>
      </c>
      <c r="AF42" s="87">
        <v>4051887.3561472325</v>
      </c>
      <c r="AG42" s="87">
        <v>4080250.5676402631</v>
      </c>
      <c r="AH42" s="87">
        <v>4108812.3216137444</v>
      </c>
      <c r="AI42" s="87">
        <v>4137574.0078650401</v>
      </c>
      <c r="AJ42" s="87">
        <v>4166537.0259200954</v>
      </c>
      <c r="AK42" s="87">
        <v>4195702.7851015357</v>
      </c>
      <c r="AL42" s="87">
        <v>4225072.704597245</v>
      </c>
      <c r="AM42" s="87">
        <v>4254648.2135294257</v>
      </c>
      <c r="AN42" s="87">
        <v>4284430.7510241317</v>
      </c>
      <c r="AO42" s="87">
        <v>4314421.7662813002</v>
      </c>
      <c r="AP42" s="87">
        <v>4344622.7186452681</v>
      </c>
      <c r="AQ42" s="87">
        <v>4322899.6050520502</v>
      </c>
      <c r="AR42" s="87">
        <v>4301285.1070267903</v>
      </c>
      <c r="AS42" s="87">
        <v>4279778.6814916572</v>
      </c>
      <c r="AT42" s="87">
        <v>4258379.7880841987</v>
      </c>
      <c r="AU42" s="87">
        <v>4237087.8891437789</v>
      </c>
      <c r="AV42" s="87">
        <v>4215902.4496980598</v>
      </c>
      <c r="AW42" s="87">
        <v>4194822.9374495707</v>
      </c>
      <c r="AX42" s="87">
        <v>4173848.8227623226</v>
      </c>
      <c r="AY42" s="87">
        <v>4152979.5786485118</v>
      </c>
      <c r="AZ42" s="87">
        <v>4132214.6807552697</v>
      </c>
      <c r="BA42" s="87">
        <v>4099156.9633092224</v>
      </c>
      <c r="BB42" s="87">
        <v>4066363.7076027482</v>
      </c>
      <c r="BC42" s="87">
        <v>4033832.7979419264</v>
      </c>
      <c r="BD42" s="87">
        <v>4001562.135558391</v>
      </c>
      <c r="BE42" s="87">
        <v>3969549.6384739233</v>
      </c>
      <c r="BF42" s="87">
        <v>3937793.2413661322</v>
      </c>
      <c r="BG42" s="87">
        <v>3906290.8954352029</v>
      </c>
      <c r="BH42" s="87">
        <v>3875040.5682717212</v>
      </c>
      <c r="BI42" s="87">
        <v>3844040.2437255471</v>
      </c>
      <c r="BJ42" s="87">
        <v>3813287.9217757424</v>
      </c>
      <c r="BK42" s="87">
        <v>3805661.3459321926</v>
      </c>
      <c r="BL42" s="87">
        <v>3798050.0232403278</v>
      </c>
      <c r="BM42" s="87">
        <v>3790453.9231938468</v>
      </c>
      <c r="BN42" s="87">
        <v>3782873.0153474584</v>
      </c>
      <c r="BO42" s="87">
        <v>3775307.2693167632</v>
      </c>
      <c r="BP42" s="87">
        <v>3767756.6547781294</v>
      </c>
      <c r="BQ42" s="87">
        <v>3760221.1414685729</v>
      </c>
      <c r="BR42" s="87">
        <v>3752700.699185635</v>
      </c>
      <c r="BS42" s="87">
        <v>3745195.2977872635</v>
      </c>
      <c r="BT42" s="87">
        <v>3737704.9071916882</v>
      </c>
      <c r="BU42" s="87">
        <v>3801245.8906139503</v>
      </c>
      <c r="BV42" s="87">
        <v>3865867.0707543874</v>
      </c>
      <c r="BW42" s="87">
        <v>3931586.8109572129</v>
      </c>
      <c r="BX42" s="87">
        <v>3998423.7867434858</v>
      </c>
      <c r="BY42" s="87">
        <v>4066396.9911181252</v>
      </c>
      <c r="BZ42" s="87">
        <v>4135525.7399671343</v>
      </c>
      <c r="CA42" s="87">
        <v>4205829.6775465757</v>
      </c>
      <c r="CB42" s="87">
        <v>4277328.7820648681</v>
      </c>
      <c r="CC42" s="87">
        <v>4350043.3713599714</v>
      </c>
      <c r="CD42" s="87">
        <v>4423994.108673091</v>
      </c>
      <c r="CE42" s="87">
        <v>4485930.0261945054</v>
      </c>
      <c r="CF42" s="87">
        <v>4548733.0465612281</v>
      </c>
      <c r="CG42" s="87">
        <v>4612415.309213086</v>
      </c>
      <c r="CH42" s="87">
        <v>4676989.1235420695</v>
      </c>
      <c r="CI42" s="87">
        <v>4742466.9712716592</v>
      </c>
      <c r="CJ42" s="87">
        <v>4808861.5088694617</v>
      </c>
      <c r="CK42" s="87">
        <v>4876185.5699936356</v>
      </c>
      <c r="CL42" s="87">
        <v>4944452.1679735472</v>
      </c>
      <c r="CM42" s="87">
        <v>5013674.4983251765</v>
      </c>
      <c r="CN42" s="87">
        <v>5083865.9413017295</v>
      </c>
      <c r="CO42" s="87">
        <v>5175375.5282451566</v>
      </c>
      <c r="CP42" s="87">
        <v>5268532.2877535699</v>
      </c>
      <c r="CQ42" s="87">
        <v>5363365.8689331347</v>
      </c>
      <c r="CR42" s="87">
        <v>5459906.4545739312</v>
      </c>
      <c r="CS42" s="87">
        <v>5558184.7707562614</v>
      </c>
      <c r="CT42" s="87">
        <v>5658232.0966298748</v>
      </c>
      <c r="CU42" s="87">
        <v>5760080.2743692119</v>
      </c>
      <c r="CV42" s="87">
        <v>5863761.7193078576</v>
      </c>
      <c r="CW42" s="87">
        <v>5969309.4302554</v>
      </c>
      <c r="CX42" s="87">
        <v>6076756.9999999972</v>
      </c>
      <c r="CY42" s="87">
        <v>6242107</v>
      </c>
      <c r="CZ42" s="87">
        <v>6415955</v>
      </c>
      <c r="DA42" s="87">
        <v>6598172</v>
      </c>
      <c r="DB42" s="87">
        <v>6788705</v>
      </c>
      <c r="DC42" s="87">
        <v>6987658</v>
      </c>
      <c r="DD42" s="87">
        <v>7195224</v>
      </c>
      <c r="DE42" s="87">
        <v>7411766</v>
      </c>
      <c r="DF42" s="87">
        <v>7637725</v>
      </c>
      <c r="DG42" s="87">
        <v>7873623</v>
      </c>
      <c r="DH42" s="87">
        <v>8120082</v>
      </c>
      <c r="DI42" s="15">
        <v>8377692.9999999991</v>
      </c>
      <c r="DJ42" s="15">
        <v>8647002</v>
      </c>
      <c r="DK42" s="15">
        <v>8928510</v>
      </c>
      <c r="DL42" s="15">
        <v>9222692</v>
      </c>
      <c r="DM42" s="15">
        <v>9530163</v>
      </c>
      <c r="DN42" s="15">
        <v>9851453</v>
      </c>
      <c r="DO42" s="15">
        <v>10187487</v>
      </c>
      <c r="DP42" s="15">
        <v>10539909</v>
      </c>
      <c r="DQ42" s="15">
        <v>10910677</v>
      </c>
      <c r="DR42" s="15">
        <v>11301394</v>
      </c>
      <c r="DS42" s="15">
        <v>11713046</v>
      </c>
      <c r="DT42" s="15">
        <v>12146070</v>
      </c>
      <c r="DU42" s="15">
        <v>12600799</v>
      </c>
      <c r="DV42" s="15">
        <v>13077341</v>
      </c>
      <c r="DW42" s="15">
        <v>13575898</v>
      </c>
      <c r="DX42" s="15">
        <v>14096258</v>
      </c>
      <c r="DY42" s="15">
        <v>14638887</v>
      </c>
      <c r="DZ42" s="15">
        <v>15205381</v>
      </c>
      <c r="EA42" s="15">
        <v>15797771</v>
      </c>
      <c r="EB42" s="15">
        <v>16417203.000000002</v>
      </c>
      <c r="EC42" s="15">
        <v>17063870</v>
      </c>
      <c r="ED42" s="15">
        <v>17736326</v>
      </c>
      <c r="EE42" s="15">
        <v>18431760</v>
      </c>
      <c r="EF42" s="15">
        <v>19146403</v>
      </c>
      <c r="EG42" s="15">
        <v>19877078</v>
      </c>
      <c r="EH42" s="15">
        <v>20622560</v>
      </c>
      <c r="EI42" s="15">
        <v>21382111</v>
      </c>
      <c r="EJ42" s="15">
        <v>22153685</v>
      </c>
      <c r="EK42" s="15">
        <v>22935088</v>
      </c>
      <c r="EL42" s="15">
        <v>23724574</v>
      </c>
      <c r="EM42" s="15">
        <v>24521714</v>
      </c>
      <c r="EN42" s="15">
        <v>25326080</v>
      </c>
      <c r="EO42" s="15">
        <v>26136217</v>
      </c>
      <c r="EP42" s="15">
        <v>26950508</v>
      </c>
      <c r="EQ42" s="15">
        <v>27768297</v>
      </c>
      <c r="ER42" s="15">
        <v>28589456</v>
      </c>
      <c r="ES42" s="15">
        <v>29415660</v>
      </c>
      <c r="ET42" s="15">
        <v>30250488</v>
      </c>
      <c r="EU42" s="15">
        <v>31098763</v>
      </c>
      <c r="EV42" s="15">
        <v>31964557</v>
      </c>
      <c r="EW42" s="15">
        <v>32848569.000000004</v>
      </c>
      <c r="EX42" s="15">
        <v>33751746</v>
      </c>
      <c r="EY42" s="15">
        <v>34678781</v>
      </c>
      <c r="EZ42" s="15">
        <v>35635267</v>
      </c>
      <c r="FA42" s="15">
        <v>36624897</v>
      </c>
      <c r="FB42" s="15">
        <v>37649039</v>
      </c>
      <c r="FC42" s="15">
        <v>38705934</v>
      </c>
      <c r="FD42" s="15">
        <v>39791984</v>
      </c>
      <c r="FE42" s="15">
        <v>40901798</v>
      </c>
      <c r="FF42" s="15">
        <v>42030684</v>
      </c>
      <c r="FG42" s="15">
        <v>43178270</v>
      </c>
      <c r="FH42" s="15">
        <v>44343469</v>
      </c>
      <c r="FI42" s="15">
        <v>45519986</v>
      </c>
      <c r="FJ42" s="15">
        <v>46700063</v>
      </c>
      <c r="FK42" s="15">
        <v>47878339</v>
      </c>
      <c r="FL42" s="15">
        <v>49051531</v>
      </c>
      <c r="FM42" s="15">
        <v>50221146</v>
      </c>
      <c r="FN42" s="15">
        <v>51392570</v>
      </c>
      <c r="FO42" s="15">
        <v>52573967</v>
      </c>
      <c r="FP42" s="15">
        <v>53771300</v>
      </c>
    </row>
    <row r="43" spans="1:172" x14ac:dyDescent="0.25">
      <c r="A43" s="15" t="s">
        <v>81</v>
      </c>
      <c r="B43" s="87">
        <v>2960452.1924753455</v>
      </c>
      <c r="C43" s="87">
        <v>2972294.0012452472</v>
      </c>
      <c r="D43" s="87">
        <v>2984183.1772502279</v>
      </c>
      <c r="E43" s="87">
        <v>2996119.9099592292</v>
      </c>
      <c r="F43" s="87">
        <v>3008104.3895990658</v>
      </c>
      <c r="G43" s="87">
        <v>3020136.807157462</v>
      </c>
      <c r="H43" s="87">
        <v>3032217.3543860917</v>
      </c>
      <c r="I43" s="87">
        <v>3044346.2238036366</v>
      </c>
      <c r="J43" s="87">
        <v>3056523.6086988514</v>
      </c>
      <c r="K43" s="87">
        <v>3068749.7031336469</v>
      </c>
      <c r="L43" s="87">
        <v>3081024.7019461812</v>
      </c>
      <c r="M43" s="87">
        <v>3093348.800753966</v>
      </c>
      <c r="N43" s="87">
        <v>3105722.1959569817</v>
      </c>
      <c r="O43" s="87">
        <v>3118145.0847408096</v>
      </c>
      <c r="P43" s="87">
        <v>3130617.6650797729</v>
      </c>
      <c r="Q43" s="87">
        <v>3143140.135740092</v>
      </c>
      <c r="R43" s="87">
        <v>3155712.6962830522</v>
      </c>
      <c r="S43" s="87">
        <v>3168335.5470681852</v>
      </c>
      <c r="T43" s="87">
        <v>3181008.8892564578</v>
      </c>
      <c r="U43" s="87">
        <v>3193732.9248134834</v>
      </c>
      <c r="V43" s="87">
        <v>3206507.8565127375</v>
      </c>
      <c r="W43" s="87">
        <v>3222540.3957953015</v>
      </c>
      <c r="X43" s="87">
        <v>3238653.0977742779</v>
      </c>
      <c r="Y43" s="87">
        <v>3254846.3632631483</v>
      </c>
      <c r="Z43" s="87">
        <v>3271120.5950794634</v>
      </c>
      <c r="AA43" s="87">
        <v>3287476.1980548603</v>
      </c>
      <c r="AB43" s="87">
        <v>3303913.5790451341</v>
      </c>
      <c r="AC43" s="87">
        <v>3320433.1469403598</v>
      </c>
      <c r="AD43" s="87">
        <v>3337035.3126750612</v>
      </c>
      <c r="AE43" s="87">
        <v>3353720.4892384359</v>
      </c>
      <c r="AF43" s="87">
        <v>3370489.0916846278</v>
      </c>
      <c r="AG43" s="87">
        <v>3387341.537143053</v>
      </c>
      <c r="AH43" s="87">
        <v>3404278.2448287671</v>
      </c>
      <c r="AI43" s="87">
        <v>3421299.6360529093</v>
      </c>
      <c r="AJ43" s="87">
        <v>3438406.1342331725</v>
      </c>
      <c r="AK43" s="87">
        <v>3455598.1649043369</v>
      </c>
      <c r="AL43" s="87">
        <v>3472876.1557288575</v>
      </c>
      <c r="AM43" s="87">
        <v>3490240.5365075003</v>
      </c>
      <c r="AN43" s="87">
        <v>3507691.7391900369</v>
      </c>
      <c r="AO43" s="87">
        <v>3525230.1978859855</v>
      </c>
      <c r="AP43" s="87">
        <v>3542856.3488754141</v>
      </c>
      <c r="AQ43" s="87">
        <v>3539313.4925265387</v>
      </c>
      <c r="AR43" s="87">
        <v>3535774.1790340119</v>
      </c>
      <c r="AS43" s="87">
        <v>3532238.4048549775</v>
      </c>
      <c r="AT43" s="87">
        <v>3528706.1664501219</v>
      </c>
      <c r="AU43" s="87">
        <v>3525177.460283672</v>
      </c>
      <c r="AV43" s="87">
        <v>3521652.2828233875</v>
      </c>
      <c r="AW43" s="87">
        <v>3518130.6305405637</v>
      </c>
      <c r="AX43" s="87">
        <v>3514612.4999100231</v>
      </c>
      <c r="AY43" s="87">
        <v>3511097.8874101127</v>
      </c>
      <c r="AZ43" s="87">
        <v>3507586.7895227019</v>
      </c>
      <c r="BA43" s="87">
        <v>3479526.095206528</v>
      </c>
      <c r="BB43" s="87">
        <v>3451689.8864448755</v>
      </c>
      <c r="BC43" s="87">
        <v>3424076.3673533164</v>
      </c>
      <c r="BD43" s="87">
        <v>3396683.7564144898</v>
      </c>
      <c r="BE43" s="87">
        <v>3369510.2863631737</v>
      </c>
      <c r="BF43" s="87">
        <v>3342554.2040722682</v>
      </c>
      <c r="BG43" s="87">
        <v>3315813.77043969</v>
      </c>
      <c r="BH43" s="87">
        <v>3289287.2602761723</v>
      </c>
      <c r="BI43" s="87">
        <v>3262972.9621939627</v>
      </c>
      <c r="BJ43" s="87">
        <v>3236869.1784964111</v>
      </c>
      <c r="BK43" s="87">
        <v>3230395.4401394208</v>
      </c>
      <c r="BL43" s="87">
        <v>3223934.6492591421</v>
      </c>
      <c r="BM43" s="87">
        <v>3217486.7799606244</v>
      </c>
      <c r="BN43" s="87">
        <v>3211051.8064007033</v>
      </c>
      <c r="BO43" s="87">
        <v>3204629.7027879022</v>
      </c>
      <c r="BP43" s="87">
        <v>3198220.443382327</v>
      </c>
      <c r="BQ43" s="87">
        <v>3191824.0024955627</v>
      </c>
      <c r="BR43" s="87">
        <v>3185440.3544905717</v>
      </c>
      <c r="BS43" s="87">
        <v>3179069.4737815913</v>
      </c>
      <c r="BT43" s="87">
        <v>3172711.3348340285</v>
      </c>
      <c r="BU43" s="87">
        <v>3226647.4275262058</v>
      </c>
      <c r="BV43" s="87">
        <v>3281500.4337941506</v>
      </c>
      <c r="BW43" s="87">
        <v>3337285.941168651</v>
      </c>
      <c r="BX43" s="87">
        <v>3394019.8021685178</v>
      </c>
      <c r="BY43" s="87">
        <v>3451718.1388053824</v>
      </c>
      <c r="BZ43" s="87">
        <v>3510397.3471650733</v>
      </c>
      <c r="CA43" s="87">
        <v>3570074.1020668796</v>
      </c>
      <c r="CB43" s="87">
        <v>3630765.3618020164</v>
      </c>
      <c r="CC43" s="87">
        <v>3692488.3729526503</v>
      </c>
      <c r="CD43" s="87">
        <v>3755260.6752928444</v>
      </c>
      <c r="CE43" s="87">
        <v>3807834.3247469384</v>
      </c>
      <c r="CF43" s="87">
        <v>3861144.0052933958</v>
      </c>
      <c r="CG43" s="87">
        <v>3915200.0213675038</v>
      </c>
      <c r="CH43" s="87">
        <v>3970012.8216666491</v>
      </c>
      <c r="CI43" s="87">
        <v>4025593.0011699824</v>
      </c>
      <c r="CJ43" s="87">
        <v>4081951.3031863621</v>
      </c>
      <c r="CK43" s="87">
        <v>4139098.6214309721</v>
      </c>
      <c r="CL43" s="87">
        <v>4197046.0021310057</v>
      </c>
      <c r="CM43" s="87">
        <v>4255804.6461608401</v>
      </c>
      <c r="CN43" s="87">
        <v>4315385.911207092</v>
      </c>
      <c r="CO43" s="87">
        <v>4393062.857608824</v>
      </c>
      <c r="CP43" s="87">
        <v>4472137.9890457829</v>
      </c>
      <c r="CQ43" s="87">
        <v>4552636.4728486072</v>
      </c>
      <c r="CR43" s="87">
        <v>4634583.9293598821</v>
      </c>
      <c r="CS43" s="87">
        <v>4718006.4400883596</v>
      </c>
      <c r="CT43" s="87">
        <v>4802930.556009951</v>
      </c>
      <c r="CU43" s="87">
        <v>4889383.306018129</v>
      </c>
      <c r="CV43" s="87">
        <v>4977392.2055264553</v>
      </c>
      <c r="CW43" s="87">
        <v>5066985.265225932</v>
      </c>
      <c r="CX43" s="87">
        <v>5158190.9999999991</v>
      </c>
      <c r="CY43" s="87">
        <v>5307724</v>
      </c>
      <c r="CZ43" s="87">
        <v>5452857</v>
      </c>
      <c r="DA43" s="87">
        <v>5596323</v>
      </c>
      <c r="DB43" s="87">
        <v>5740774</v>
      </c>
      <c r="DC43" s="87">
        <v>5888791</v>
      </c>
      <c r="DD43" s="87">
        <v>6042926</v>
      </c>
      <c r="DE43" s="87">
        <v>6205620</v>
      </c>
      <c r="DF43" s="87">
        <v>6379221</v>
      </c>
      <c r="DG43" s="87">
        <v>6565839</v>
      </c>
      <c r="DH43" s="87">
        <v>6767092</v>
      </c>
      <c r="DI43" s="15">
        <v>6983824</v>
      </c>
      <c r="DJ43" s="15">
        <v>7215799</v>
      </c>
      <c r="DK43" s="15">
        <v>7461636</v>
      </c>
      <c r="DL43" s="15">
        <v>7719108</v>
      </c>
      <c r="DM43" s="15">
        <v>7986062</v>
      </c>
      <c r="DN43" s="15">
        <v>8263433.9999999991</v>
      </c>
      <c r="DO43" s="15">
        <v>8550444</v>
      </c>
      <c r="DP43" s="15">
        <v>8841156</v>
      </c>
      <c r="DQ43" s="15">
        <v>9127855</v>
      </c>
      <c r="DR43" s="15">
        <v>9405606</v>
      </c>
      <c r="DS43" s="15">
        <v>9671856</v>
      </c>
      <c r="DT43" s="15">
        <v>9929644</v>
      </c>
      <c r="DU43" s="15">
        <v>10186452</v>
      </c>
      <c r="DV43" s="15">
        <v>10453029</v>
      </c>
      <c r="DW43" s="15">
        <v>10737403</v>
      </c>
      <c r="DX43" s="15">
        <v>11042975</v>
      </c>
      <c r="DY43" s="15">
        <v>11368618</v>
      </c>
      <c r="DZ43" s="15">
        <v>11712540</v>
      </c>
      <c r="EA43" s="15">
        <v>12071140</v>
      </c>
      <c r="EB43" s="15">
        <v>12442333</v>
      </c>
      <c r="EC43" s="15">
        <v>12825084</v>
      </c>
      <c r="ED43" s="15">
        <v>13221991</v>
      </c>
      <c r="EE43" s="15">
        <v>13638729</v>
      </c>
      <c r="EF43" s="15">
        <v>14082870</v>
      </c>
      <c r="EG43" s="15">
        <v>14559357</v>
      </c>
      <c r="EH43" s="15">
        <v>15070319</v>
      </c>
      <c r="EI43" s="15">
        <v>15612754</v>
      </c>
      <c r="EJ43" s="15">
        <v>16180129</v>
      </c>
      <c r="EK43" s="15">
        <v>16763041.000000002</v>
      </c>
      <c r="EL43" s="15">
        <v>17354395</v>
      </c>
      <c r="EM43" s="15">
        <v>17953534</v>
      </c>
      <c r="EN43" s="15">
        <v>18561668</v>
      </c>
      <c r="EO43" s="15">
        <v>19175986</v>
      </c>
      <c r="EP43" s="15">
        <v>19793541</v>
      </c>
      <c r="EQ43" s="15">
        <v>20413157</v>
      </c>
      <c r="ER43" s="15">
        <v>21032817</v>
      </c>
      <c r="ES43" s="15">
        <v>21655392</v>
      </c>
      <c r="ET43" s="15">
        <v>22290787</v>
      </c>
      <c r="EU43" s="15">
        <v>22952406</v>
      </c>
      <c r="EV43" s="15">
        <v>23650159</v>
      </c>
      <c r="EW43" s="15">
        <v>24388974</v>
      </c>
      <c r="EX43" s="15">
        <v>25167261</v>
      </c>
      <c r="EY43" s="15">
        <v>25980547</v>
      </c>
      <c r="EZ43" s="15">
        <v>26821300</v>
      </c>
      <c r="FA43" s="15">
        <v>27684590</v>
      </c>
      <c r="FB43" s="15">
        <v>28571475</v>
      </c>
      <c r="FC43" s="15">
        <v>29486335</v>
      </c>
      <c r="FD43" s="15">
        <v>30431734</v>
      </c>
      <c r="FE43" s="15">
        <v>31411096</v>
      </c>
      <c r="FF43" s="15">
        <v>32428164</v>
      </c>
      <c r="FG43" s="15">
        <v>33476771.999999996</v>
      </c>
      <c r="FH43" s="15">
        <v>34558700</v>
      </c>
      <c r="FI43" s="15">
        <v>35694519</v>
      </c>
      <c r="FJ43" s="15">
        <v>36911530</v>
      </c>
      <c r="FK43" s="15">
        <v>38225447</v>
      </c>
      <c r="FL43" s="15">
        <v>39649173</v>
      </c>
      <c r="FM43" s="15">
        <v>41166588</v>
      </c>
      <c r="FN43" s="15">
        <v>42729032</v>
      </c>
      <c r="FO43" s="15">
        <v>44269587</v>
      </c>
      <c r="FP43" s="15">
        <v>45741000</v>
      </c>
    </row>
    <row r="44" spans="1:172" x14ac:dyDescent="0.25">
      <c r="A44" s="2" t="s">
        <v>194</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7"/>
      <c r="CY44" s="87"/>
      <c r="CZ44" s="87"/>
      <c r="DA44" s="87"/>
      <c r="DB44" s="87"/>
      <c r="DC44" s="87"/>
      <c r="DD44" s="87"/>
      <c r="DE44" s="87"/>
      <c r="DF44" s="87"/>
      <c r="DG44" s="87"/>
      <c r="DH44" s="87"/>
    </row>
    <row r="45" spans="1:172" x14ac:dyDescent="0.25">
      <c r="A45" s="15" t="s">
        <v>33</v>
      </c>
      <c r="B45" s="87">
        <v>1841479.5160075338</v>
      </c>
      <c r="C45" s="87">
        <v>1843320.995523541</v>
      </c>
      <c r="D45" s="87">
        <v>1845164.3165190641</v>
      </c>
      <c r="E45" s="87">
        <v>1847009.4808355831</v>
      </c>
      <c r="F45" s="87">
        <v>1848856.4903164185</v>
      </c>
      <c r="G45" s="87">
        <v>1850705.3468067343</v>
      </c>
      <c r="H45" s="87">
        <v>1852556.0521535408</v>
      </c>
      <c r="I45" s="87">
        <v>1854408.6082056945</v>
      </c>
      <c r="J45" s="87">
        <v>1856263.0168139001</v>
      </c>
      <c r="K45" s="87">
        <v>1858119.2798307138</v>
      </c>
      <c r="L45" s="87">
        <v>1859977.3991105438</v>
      </c>
      <c r="M45" s="87">
        <v>1861837.3765096539</v>
      </c>
      <c r="N45" s="87">
        <v>1863699.2138861627</v>
      </c>
      <c r="O45" s="87">
        <v>1865562.9131000484</v>
      </c>
      <c r="P45" s="87">
        <v>1867428.4760131477</v>
      </c>
      <c r="Q45" s="87">
        <v>1869295.90448916</v>
      </c>
      <c r="R45" s="87">
        <v>1871165.2003936486</v>
      </c>
      <c r="S45" s="87">
        <v>1873036.3655940418</v>
      </c>
      <c r="T45" s="87">
        <v>1874909.4019596353</v>
      </c>
      <c r="U45" s="87">
        <v>1876784.3113615944</v>
      </c>
      <c r="V45" s="87">
        <v>1878661.095672955</v>
      </c>
      <c r="W45" s="87">
        <v>1882418.4178643045</v>
      </c>
      <c r="X45" s="87">
        <v>1886183.254700033</v>
      </c>
      <c r="Y45" s="87">
        <v>1889955.6212094331</v>
      </c>
      <c r="Z45" s="87">
        <v>1893735.5324518522</v>
      </c>
      <c r="AA45" s="87">
        <v>1897523.0035167553</v>
      </c>
      <c r="AB45" s="87">
        <v>1901318.049523789</v>
      </c>
      <c r="AC45" s="87">
        <v>1905120.6856228367</v>
      </c>
      <c r="AD45" s="87">
        <v>1908930.9269940825</v>
      </c>
      <c r="AE45" s="87">
        <v>1912748.7888480702</v>
      </c>
      <c r="AF45" s="87">
        <v>1916574.2864257665</v>
      </c>
      <c r="AG45" s="87">
        <v>1920407.4349986198</v>
      </c>
      <c r="AH45" s="87">
        <v>1924248.2498686169</v>
      </c>
      <c r="AI45" s="87">
        <v>1928096.7463683542</v>
      </c>
      <c r="AJ45" s="87">
        <v>1931952.9398610911</v>
      </c>
      <c r="AK45" s="87">
        <v>1935816.8457408128</v>
      </c>
      <c r="AL45" s="87">
        <v>1939688.4794322946</v>
      </c>
      <c r="AM45" s="87">
        <v>1943567.8563911594</v>
      </c>
      <c r="AN45" s="87">
        <v>1947454.9921039417</v>
      </c>
      <c r="AO45" s="87">
        <v>1951349.9020881492</v>
      </c>
      <c r="AP45" s="87">
        <v>1955252.6018923256</v>
      </c>
      <c r="AQ45" s="87">
        <v>1939610.5810771852</v>
      </c>
      <c r="AR45" s="87">
        <v>1924093.6964285681</v>
      </c>
      <c r="AS45" s="87">
        <v>1908700.9468571399</v>
      </c>
      <c r="AT45" s="87">
        <v>1893431.3392822833</v>
      </c>
      <c r="AU45" s="87">
        <v>1878283.8885680253</v>
      </c>
      <c r="AV45" s="87">
        <v>1863257.6174594813</v>
      </c>
      <c r="AW45" s="87">
        <v>1848351.5565198059</v>
      </c>
      <c r="AX45" s="87">
        <v>1833564.744067648</v>
      </c>
      <c r="AY45" s="87">
        <v>1818896.2261151071</v>
      </c>
      <c r="AZ45" s="87">
        <v>1804345.0563061864</v>
      </c>
      <c r="BA45" s="87">
        <v>1797127.6760809603</v>
      </c>
      <c r="BB45" s="87">
        <v>1789939.1653766364</v>
      </c>
      <c r="BC45" s="87">
        <v>1782779.4087151301</v>
      </c>
      <c r="BD45" s="87">
        <v>1775648.2910802695</v>
      </c>
      <c r="BE45" s="87">
        <v>1768545.6979159485</v>
      </c>
      <c r="BF45" s="87">
        <v>1761471.5151242847</v>
      </c>
      <c r="BG45" s="87">
        <v>1754425.6290637874</v>
      </c>
      <c r="BH45" s="87">
        <v>1747407.9265475324</v>
      </c>
      <c r="BI45" s="87">
        <v>1740418.2948413424</v>
      </c>
      <c r="BJ45" s="87">
        <v>1733456.6216619767</v>
      </c>
      <c r="BK45" s="87">
        <v>1726522.7951753268</v>
      </c>
      <c r="BL45" s="87">
        <v>1719616.7039946257</v>
      </c>
      <c r="BM45" s="87">
        <v>1712738.2371786477</v>
      </c>
      <c r="BN45" s="87">
        <v>1705887.2842299333</v>
      </c>
      <c r="BO45" s="87">
        <v>1699063.7350930141</v>
      </c>
      <c r="BP45" s="87">
        <v>1692267.4801526424</v>
      </c>
      <c r="BQ45" s="87">
        <v>1685498.4102320322</v>
      </c>
      <c r="BR45" s="87">
        <v>1678756.4165911046</v>
      </c>
      <c r="BS45" s="87">
        <v>1672041.3909247406</v>
      </c>
      <c r="BT45" s="87">
        <v>1665353.2253610417</v>
      </c>
      <c r="BU45" s="87">
        <v>1687002.8172907331</v>
      </c>
      <c r="BV45" s="87">
        <v>1708933.853915513</v>
      </c>
      <c r="BW45" s="87">
        <v>1731149.994016415</v>
      </c>
      <c r="BX45" s="87">
        <v>1753654.9439386285</v>
      </c>
      <c r="BY45" s="87">
        <v>1776452.458209831</v>
      </c>
      <c r="BZ45" s="87">
        <v>1799546.3401665592</v>
      </c>
      <c r="CA45" s="87">
        <v>1822940.4425887249</v>
      </c>
      <c r="CB45" s="87">
        <v>1846638.6683423785</v>
      </c>
      <c r="CC45" s="87">
        <v>1870644.9710308297</v>
      </c>
      <c r="CD45" s="87">
        <v>1894963.355654231</v>
      </c>
      <c r="CE45" s="87">
        <v>1917702.9159220781</v>
      </c>
      <c r="CF45" s="87">
        <v>1940715.350913143</v>
      </c>
      <c r="CG45" s="87">
        <v>1964003.9351241007</v>
      </c>
      <c r="CH45" s="87">
        <v>1987571.9823455899</v>
      </c>
      <c r="CI45" s="87">
        <v>2011422.8461337367</v>
      </c>
      <c r="CJ45" s="87">
        <v>2035559.920287342</v>
      </c>
      <c r="CK45" s="87">
        <v>2059986.6393307899</v>
      </c>
      <c r="CL45" s="87">
        <v>2084706.4790027593</v>
      </c>
      <c r="CM45" s="87">
        <v>2109722.9567507925</v>
      </c>
      <c r="CN45" s="87">
        <v>2135039.6322318017</v>
      </c>
      <c r="CO45" s="87">
        <v>2169200.2663475075</v>
      </c>
      <c r="CP45" s="87">
        <v>2203907.4706090675</v>
      </c>
      <c r="CQ45" s="87">
        <v>2239169.9901388125</v>
      </c>
      <c r="CR45" s="87">
        <v>2274996.7099810336</v>
      </c>
      <c r="CS45" s="87">
        <v>2311396.6573407301</v>
      </c>
      <c r="CT45" s="87">
        <v>2348379.0038581816</v>
      </c>
      <c r="CU45" s="87">
        <v>2385953.0679199127</v>
      </c>
      <c r="CV45" s="87">
        <v>2424128.3170066313</v>
      </c>
      <c r="CW45" s="87">
        <v>2462914.3700787378</v>
      </c>
      <c r="CX45" s="87">
        <v>2502320.9999999972</v>
      </c>
      <c r="CY45" s="87">
        <v>2543879</v>
      </c>
      <c r="CZ45" s="87">
        <v>2588874</v>
      </c>
      <c r="DA45" s="87">
        <v>2636247</v>
      </c>
      <c r="DB45" s="87">
        <v>2685188</v>
      </c>
      <c r="DC45" s="87">
        <v>2735205</v>
      </c>
      <c r="DD45" s="87">
        <v>2786048</v>
      </c>
      <c r="DE45" s="87">
        <v>2837770</v>
      </c>
      <c r="DF45" s="87">
        <v>2890636</v>
      </c>
      <c r="DG45" s="87">
        <v>2945100</v>
      </c>
      <c r="DH45" s="87">
        <v>3001604</v>
      </c>
      <c r="DI45" s="15">
        <v>3060365</v>
      </c>
      <c r="DJ45" s="15">
        <v>3121226</v>
      </c>
      <c r="DK45" s="15">
        <v>3183576</v>
      </c>
      <c r="DL45" s="15">
        <v>3246527</v>
      </c>
      <c r="DM45" s="15">
        <v>3309583</v>
      </c>
      <c r="DN45" s="15">
        <v>3372182</v>
      </c>
      <c r="DO45" s="15">
        <v>3434817</v>
      </c>
      <c r="DP45" s="15">
        <v>3499370</v>
      </c>
      <c r="DQ45" s="15">
        <v>3568402</v>
      </c>
      <c r="DR45" s="15">
        <v>3643608</v>
      </c>
      <c r="DS45" s="15">
        <v>3726189</v>
      </c>
      <c r="DT45" s="15">
        <v>3815253</v>
      </c>
      <c r="DU45" s="15">
        <v>3907891</v>
      </c>
      <c r="DV45" s="15">
        <v>3999918</v>
      </c>
      <c r="DW45" s="15">
        <v>4088568</v>
      </c>
      <c r="DX45" s="15">
        <v>4173131.0000000005</v>
      </c>
      <c r="DY45" s="15">
        <v>4255242</v>
      </c>
      <c r="DZ45" s="15">
        <v>4337292</v>
      </c>
      <c r="EA45" s="15">
        <v>4422743</v>
      </c>
      <c r="EB45" s="15">
        <v>4514427</v>
      </c>
      <c r="EC45" s="15">
        <v>4612858</v>
      </c>
      <c r="ED45" s="15">
        <v>4718157</v>
      </c>
      <c r="EE45" s="15">
        <v>4832316</v>
      </c>
      <c r="EF45" s="15">
        <v>4957561</v>
      </c>
      <c r="EG45" s="15">
        <v>5095400</v>
      </c>
      <c r="EH45" s="15">
        <v>5247281</v>
      </c>
      <c r="EI45" s="15">
        <v>5412844</v>
      </c>
      <c r="EJ45" s="15">
        <v>5589624</v>
      </c>
      <c r="EK45" s="15">
        <v>5773930</v>
      </c>
      <c r="EL45" s="15">
        <v>5963250</v>
      </c>
      <c r="EM45" s="15">
        <v>6157085</v>
      </c>
      <c r="EN45" s="15">
        <v>6356741</v>
      </c>
      <c r="EO45" s="15">
        <v>6563925</v>
      </c>
      <c r="EP45" s="15">
        <v>6781057</v>
      </c>
      <c r="EQ45" s="15">
        <v>7010159</v>
      </c>
      <c r="ER45" s="15">
        <v>7250974</v>
      </c>
      <c r="ES45" s="15">
        <v>7503494</v>
      </c>
      <c r="ET45" s="15">
        <v>7770053</v>
      </c>
      <c r="EU45" s="15">
        <v>8053532</v>
      </c>
      <c r="EV45" s="15">
        <v>8355654</v>
      </c>
      <c r="EW45" s="15">
        <v>8678049</v>
      </c>
      <c r="EX45" s="15">
        <v>9019226</v>
      </c>
      <c r="EY45" s="15">
        <v>9373913</v>
      </c>
      <c r="EZ45" s="15">
        <v>9734761</v>
      </c>
      <c r="FA45" s="15">
        <v>10096630</v>
      </c>
      <c r="FB45" s="15">
        <v>10457122</v>
      </c>
      <c r="FC45" s="15">
        <v>10818031</v>
      </c>
      <c r="FD45" s="15">
        <v>11183589</v>
      </c>
      <c r="FE45" s="15">
        <v>11560142</v>
      </c>
      <c r="FF45" s="15">
        <v>11952134</v>
      </c>
      <c r="FG45" s="15">
        <v>12360986</v>
      </c>
      <c r="FH45" s="15">
        <v>12784748</v>
      </c>
      <c r="FI45" s="15">
        <v>13220433</v>
      </c>
      <c r="FJ45" s="15">
        <v>13663562</v>
      </c>
      <c r="FK45" s="15">
        <v>14110971</v>
      </c>
      <c r="FL45" s="15">
        <v>14561658</v>
      </c>
      <c r="FM45" s="15">
        <v>15016761</v>
      </c>
      <c r="FN45" s="15">
        <v>15477727</v>
      </c>
      <c r="FO45" s="15">
        <v>15946882</v>
      </c>
      <c r="FP45" s="15">
        <v>16425859</v>
      </c>
    </row>
    <row r="46" spans="1:172" x14ac:dyDescent="0.25">
      <c r="A46" s="15" t="s">
        <v>34</v>
      </c>
      <c r="B46" s="87">
        <v>939814.93452899484</v>
      </c>
      <c r="C46" s="87">
        <v>940314.04888582858</v>
      </c>
      <c r="D46" s="87">
        <v>940813.42831095622</v>
      </c>
      <c r="E46" s="87">
        <v>941313.07294514927</v>
      </c>
      <c r="F46" s="87">
        <v>941812.98292925442</v>
      </c>
      <c r="G46" s="87">
        <v>942313.15840419312</v>
      </c>
      <c r="H46" s="87">
        <v>942813.59951096121</v>
      </c>
      <c r="I46" s="87">
        <v>943314.30639062985</v>
      </c>
      <c r="J46" s="87">
        <v>943815.27918434516</v>
      </c>
      <c r="K46" s="87">
        <v>944316.51803332777</v>
      </c>
      <c r="L46" s="87">
        <v>944818.02307887375</v>
      </c>
      <c r="M46" s="87">
        <v>946650.57478463789</v>
      </c>
      <c r="N46" s="87">
        <v>948486.68087407493</v>
      </c>
      <c r="O46" s="87">
        <v>950326.34824120125</v>
      </c>
      <c r="P46" s="87">
        <v>952169.58379340591</v>
      </c>
      <c r="Q46" s="87">
        <v>954016.39445147524</v>
      </c>
      <c r="R46" s="87">
        <v>955866.78714961908</v>
      </c>
      <c r="S46" s="87">
        <v>957720.76883549627</v>
      </c>
      <c r="T46" s="87">
        <v>959578.3464702419</v>
      </c>
      <c r="U46" s="87">
        <v>961439.52702849242</v>
      </c>
      <c r="V46" s="87">
        <v>963304.31749841233</v>
      </c>
      <c r="W46" s="87">
        <v>966606.17981107824</v>
      </c>
      <c r="X46" s="87">
        <v>969919.35972560046</v>
      </c>
      <c r="Y46" s="87">
        <v>973243.89603466599</v>
      </c>
      <c r="Z46" s="87">
        <v>976579.82766392955</v>
      </c>
      <c r="AA46" s="87">
        <v>979927.19367246889</v>
      </c>
      <c r="AB46" s="87">
        <v>983286.03325324238</v>
      </c>
      <c r="AC46" s="87">
        <v>986656.38573354785</v>
      </c>
      <c r="AD46" s="87">
        <v>990038.290575483</v>
      </c>
      <c r="AE46" s="87">
        <v>993431.7873764073</v>
      </c>
      <c r="AF46" s="87">
        <v>996836.91586940596</v>
      </c>
      <c r="AG46" s="87">
        <v>1000276.02855097</v>
      </c>
      <c r="AH46" s="87">
        <v>1003727.006258647</v>
      </c>
      <c r="AI46" s="87">
        <v>1007189.8899270777</v>
      </c>
      <c r="AJ46" s="87">
        <v>1010664.7206321291</v>
      </c>
      <c r="AK46" s="87">
        <v>1014151.5395913813</v>
      </c>
      <c r="AL46" s="87">
        <v>1017650.3881646157</v>
      </c>
      <c r="AM46" s="87">
        <v>1021161.3078543062</v>
      </c>
      <c r="AN46" s="87">
        <v>1024684.3403061108</v>
      </c>
      <c r="AO46" s="87">
        <v>1028219.527309367</v>
      </c>
      <c r="AP46" s="87">
        <v>1031766.9107975857</v>
      </c>
      <c r="AQ46" s="87">
        <v>1027090.4269395148</v>
      </c>
      <c r="AR46" s="87">
        <v>1022435.1392460496</v>
      </c>
      <c r="AS46" s="87">
        <v>1017800.951645566</v>
      </c>
      <c r="AT46" s="87">
        <v>1013187.7685018858</v>
      </c>
      <c r="AU46" s="87">
        <v>1008595.4946123016</v>
      </c>
      <c r="AV46" s="87">
        <v>1004024.0352056124</v>
      </c>
      <c r="AW46" s="87">
        <v>999473.29594016785</v>
      </c>
      <c r="AX46" s="87">
        <v>994943.18290192087</v>
      </c>
      <c r="AY46" s="87">
        <v>990433.60260249022</v>
      </c>
      <c r="AZ46" s="87">
        <v>985944.46197723027</v>
      </c>
      <c r="BA46" s="87">
        <v>980028.79520536819</v>
      </c>
      <c r="BB46" s="87">
        <v>974148.62243413611</v>
      </c>
      <c r="BC46" s="87">
        <v>968303.7306995315</v>
      </c>
      <c r="BD46" s="87">
        <v>962493.90831533435</v>
      </c>
      <c r="BE46" s="87">
        <v>956718.94486544258</v>
      </c>
      <c r="BF46" s="87">
        <v>950978.63119624997</v>
      </c>
      <c r="BG46" s="87">
        <v>945272.75940907258</v>
      </c>
      <c r="BH46" s="87">
        <v>939601.12285261822</v>
      </c>
      <c r="BI46" s="87">
        <v>933963.51611550269</v>
      </c>
      <c r="BJ46" s="87">
        <v>928359.73501880968</v>
      </c>
      <c r="BK46" s="87">
        <v>923712.80479639897</v>
      </c>
      <c r="BL46" s="87">
        <v>919089.13491120236</v>
      </c>
      <c r="BM46" s="87">
        <v>914488.60893296066</v>
      </c>
      <c r="BN46" s="87">
        <v>909911.11101421015</v>
      </c>
      <c r="BO46" s="87">
        <v>905356.52588736487</v>
      </c>
      <c r="BP46" s="87">
        <v>900824.73886181391</v>
      </c>
      <c r="BQ46" s="87">
        <v>896315.63582103327</v>
      </c>
      <c r="BR46" s="87">
        <v>891829.10321971239</v>
      </c>
      <c r="BS46" s="87">
        <v>887365.02808089496</v>
      </c>
      <c r="BT46" s="87">
        <v>882923.29799313389</v>
      </c>
      <c r="BU46" s="87">
        <v>894401.30086704425</v>
      </c>
      <c r="BV46" s="87">
        <v>906028.51777831581</v>
      </c>
      <c r="BW46" s="87">
        <v>917806.88850943395</v>
      </c>
      <c r="BX46" s="87">
        <v>929738.37806005636</v>
      </c>
      <c r="BY46" s="87">
        <v>941824.97697483725</v>
      </c>
      <c r="BZ46" s="87">
        <v>954068.70167551003</v>
      </c>
      <c r="CA46" s="87">
        <v>966471.59479729168</v>
      </c>
      <c r="CB46" s="87">
        <v>979035.7255296564</v>
      </c>
      <c r="CC46" s="87">
        <v>991763.18996154203</v>
      </c>
      <c r="CD46" s="87">
        <v>1004656.111431042</v>
      </c>
      <c r="CE46" s="87">
        <v>1016711.9847682129</v>
      </c>
      <c r="CF46" s="87">
        <v>1028912.5285854315</v>
      </c>
      <c r="CG46" s="87">
        <v>1041259.4789284567</v>
      </c>
      <c r="CH46" s="87">
        <v>1053754.5926755981</v>
      </c>
      <c r="CI46" s="87">
        <v>1066399.6477877053</v>
      </c>
      <c r="CJ46" s="87">
        <v>1079196.4435611579</v>
      </c>
      <c r="CK46" s="87">
        <v>1092146.8008838918</v>
      </c>
      <c r="CL46" s="87">
        <v>1105252.5624944984</v>
      </c>
      <c r="CM46" s="87">
        <v>1118515.5932444322</v>
      </c>
      <c r="CN46" s="87">
        <v>1131937.7803633655</v>
      </c>
      <c r="CO46" s="87">
        <v>1150048.7848491794</v>
      </c>
      <c r="CP46" s="87">
        <v>1168449.5654067663</v>
      </c>
      <c r="CQ46" s="87">
        <v>1187144.7584532746</v>
      </c>
      <c r="CR46" s="87">
        <v>1206139.074588527</v>
      </c>
      <c r="CS46" s="87">
        <v>1225437.2997819434</v>
      </c>
      <c r="CT46" s="87">
        <v>1245044.2965784546</v>
      </c>
      <c r="CU46" s="87">
        <v>1264965.0053237099</v>
      </c>
      <c r="CV46" s="87">
        <v>1285204.4454088893</v>
      </c>
      <c r="CW46" s="87">
        <v>1305767.7165354316</v>
      </c>
      <c r="CX46" s="87">
        <v>1326659.9999999984</v>
      </c>
      <c r="CY46" s="87">
        <v>1341722</v>
      </c>
      <c r="CZ46" s="87">
        <v>1356120</v>
      </c>
      <c r="DA46" s="87">
        <v>1370516</v>
      </c>
      <c r="DB46" s="87">
        <v>1385454</v>
      </c>
      <c r="DC46" s="87">
        <v>1401337</v>
      </c>
      <c r="DD46" s="87">
        <v>1418483</v>
      </c>
      <c r="DE46" s="87">
        <v>1437062</v>
      </c>
      <c r="DF46" s="87">
        <v>1457120</v>
      </c>
      <c r="DG46" s="87">
        <v>1478677</v>
      </c>
      <c r="DH46" s="87">
        <v>1501668</v>
      </c>
      <c r="DI46" s="15">
        <v>1526057</v>
      </c>
      <c r="DJ46" s="15">
        <v>1551908</v>
      </c>
      <c r="DK46" s="15">
        <v>1579375</v>
      </c>
      <c r="DL46" s="15">
        <v>1608618</v>
      </c>
      <c r="DM46" s="15">
        <v>1639706</v>
      </c>
      <c r="DN46" s="15">
        <v>1673019</v>
      </c>
      <c r="DO46" s="15">
        <v>1708306</v>
      </c>
      <c r="DP46" s="15">
        <v>1744198</v>
      </c>
      <c r="DQ46" s="15">
        <v>1778870</v>
      </c>
      <c r="DR46" s="15">
        <v>1811157</v>
      </c>
      <c r="DS46" s="15">
        <v>1840517</v>
      </c>
      <c r="DT46" s="15">
        <v>1867786</v>
      </c>
      <c r="DU46" s="15">
        <v>1894850</v>
      </c>
      <c r="DV46" s="15">
        <v>1924386</v>
      </c>
      <c r="DW46" s="15">
        <v>1958367</v>
      </c>
      <c r="DX46" s="15">
        <v>1997017</v>
      </c>
      <c r="DY46" s="15">
        <v>2039914</v>
      </c>
      <c r="DZ46" s="15">
        <v>2087661.9999999998</v>
      </c>
      <c r="EA46" s="15">
        <v>2140778</v>
      </c>
      <c r="EB46" s="15">
        <v>2199359</v>
      </c>
      <c r="EC46" s="15">
        <v>2264441</v>
      </c>
      <c r="ED46" s="15">
        <v>2335339</v>
      </c>
      <c r="EE46" s="15">
        <v>2408322</v>
      </c>
      <c r="EF46" s="15">
        <v>2478382</v>
      </c>
      <c r="EG46" s="15">
        <v>2542170</v>
      </c>
      <c r="EH46" s="15">
        <v>2597765</v>
      </c>
      <c r="EI46" s="15">
        <v>2646836</v>
      </c>
      <c r="EJ46" s="15">
        <v>2693974</v>
      </c>
      <c r="EK46" s="15">
        <v>2745735</v>
      </c>
      <c r="EL46" s="15">
        <v>2806740</v>
      </c>
      <c r="EM46" s="15">
        <v>2878507</v>
      </c>
      <c r="EN46" s="15">
        <v>2959236</v>
      </c>
      <c r="EO46" s="15">
        <v>3046148</v>
      </c>
      <c r="EP46" s="15">
        <v>3135017</v>
      </c>
      <c r="EQ46" s="15">
        <v>3222662</v>
      </c>
      <c r="ER46" s="15">
        <v>3308235</v>
      </c>
      <c r="ES46" s="15">
        <v>3392432</v>
      </c>
      <c r="ET46" s="15">
        <v>3475485</v>
      </c>
      <c r="EU46" s="15">
        <v>3558019</v>
      </c>
      <c r="EV46" s="15">
        <v>3640421</v>
      </c>
      <c r="EW46" s="15">
        <v>3722016</v>
      </c>
      <c r="EX46" s="15">
        <v>3802129</v>
      </c>
      <c r="EY46" s="15">
        <v>3881185</v>
      </c>
      <c r="EZ46" s="15">
        <v>3959883</v>
      </c>
      <c r="FA46" s="15">
        <v>4038380</v>
      </c>
      <c r="FB46" s="15">
        <v>4118075</v>
      </c>
      <c r="FC46" s="15">
        <v>4198004</v>
      </c>
      <c r="FD46" s="15">
        <v>4273368</v>
      </c>
      <c r="FE46" s="15">
        <v>4337623</v>
      </c>
      <c r="FF46" s="15">
        <v>4386765</v>
      </c>
      <c r="FG46" s="15">
        <v>4418639</v>
      </c>
      <c r="FH46" s="15">
        <v>4436411</v>
      </c>
      <c r="FI46" s="15">
        <v>4447945</v>
      </c>
      <c r="FJ46" s="15">
        <v>4464171</v>
      </c>
      <c r="FK46" s="15">
        <v>4493171</v>
      </c>
      <c r="FL46" s="15">
        <v>4537683</v>
      </c>
      <c r="FM46" s="15">
        <v>4596023</v>
      </c>
      <c r="FN46" s="15">
        <v>4666375</v>
      </c>
      <c r="FO46" s="15">
        <v>4745179</v>
      </c>
      <c r="FP46" s="15">
        <v>4829764</v>
      </c>
    </row>
    <row r="47" spans="1:172" x14ac:dyDescent="0.25">
      <c r="A47" s="15" t="s">
        <v>38</v>
      </c>
      <c r="B47" s="87">
        <v>2669028.4345357353</v>
      </c>
      <c r="C47" s="87">
        <v>2681605.4685480939</v>
      </c>
      <c r="D47" s="87">
        <v>2694241.7682402409</v>
      </c>
      <c r="E47" s="87">
        <v>2706937.6128847622</v>
      </c>
      <c r="F47" s="87">
        <v>2719693.2830702337</v>
      </c>
      <c r="G47" s="87">
        <v>2732509.060707428</v>
      </c>
      <c r="H47" s="87">
        <v>2745385.2290355386</v>
      </c>
      <c r="I47" s="87">
        <v>2758322.0726284445</v>
      </c>
      <c r="J47" s="87">
        <v>2771319.8774009966</v>
      </c>
      <c r="K47" s="87">
        <v>2784378.9306153404</v>
      </c>
      <c r="L47" s="87">
        <v>2797499.5208872589</v>
      </c>
      <c r="M47" s="87">
        <v>2811646.9555770322</v>
      </c>
      <c r="N47" s="87">
        <v>2825865.9362695157</v>
      </c>
      <c r="O47" s="87">
        <v>2840156.8247851105</v>
      </c>
      <c r="P47" s="87">
        <v>2854519.9847740061</v>
      </c>
      <c r="Q47" s="87">
        <v>2868955.7817254337</v>
      </c>
      <c r="R47" s="87">
        <v>2883464.5829769657</v>
      </c>
      <c r="S47" s="87">
        <v>2898046.7577238637</v>
      </c>
      <c r="T47" s="87">
        <v>2912702.6770284735</v>
      </c>
      <c r="U47" s="87">
        <v>2927432.7138296668</v>
      </c>
      <c r="V47" s="87">
        <v>2942237.24295233</v>
      </c>
      <c r="W47" s="87">
        <v>2960115.3456841256</v>
      </c>
      <c r="X47" s="87">
        <v>2978102.0822652318</v>
      </c>
      <c r="Y47" s="87">
        <v>2996198.1127943969</v>
      </c>
      <c r="Z47" s="87">
        <v>3014404.1013813671</v>
      </c>
      <c r="AA47" s="87">
        <v>3032720.7161712619</v>
      </c>
      <c r="AB47" s="87">
        <v>3051148.629369094</v>
      </c>
      <c r="AC47" s="87">
        <v>3069688.517264436</v>
      </c>
      <c r="AD47" s="87">
        <v>3088341.0602562437</v>
      </c>
      <c r="AE47" s="87">
        <v>3107106.9428778226</v>
      </c>
      <c r="AF47" s="87">
        <v>3125986.8538219528</v>
      </c>
      <c r="AG47" s="87">
        <v>3145040.7633227319</v>
      </c>
      <c r="AH47" s="87">
        <v>3164210.8126168749</v>
      </c>
      <c r="AI47" s="87">
        <v>3183497.7096143053</v>
      </c>
      <c r="AJ47" s="87">
        <v>3202902.1665398879</v>
      </c>
      <c r="AK47" s="87">
        <v>3222424.89995973</v>
      </c>
      <c r="AL47" s="87">
        <v>3242066.6308076438</v>
      </c>
      <c r="AM47" s="87">
        <v>3261828.0844117668</v>
      </c>
      <c r="AN47" s="87">
        <v>3281709.9905213499</v>
      </c>
      <c r="AO47" s="87">
        <v>3301713.0833337018</v>
      </c>
      <c r="AP47" s="87">
        <v>3321838.1015213053</v>
      </c>
      <c r="AQ47" s="87">
        <v>3308929.9360993979</v>
      </c>
      <c r="AR47" s="87">
        <v>3296071.929875338</v>
      </c>
      <c r="AS47" s="87">
        <v>3283263.8879379965</v>
      </c>
      <c r="AT47" s="87">
        <v>3270505.6161336373</v>
      </c>
      <c r="AU47" s="87">
        <v>3257796.9210629761</v>
      </c>
      <c r="AV47" s="87">
        <v>3245137.6100782505</v>
      </c>
      <c r="AW47" s="87">
        <v>3232527.4912802977</v>
      </c>
      <c r="AX47" s="87">
        <v>3219966.373515646</v>
      </c>
      <c r="AY47" s="87">
        <v>3207454.0663736179</v>
      </c>
      <c r="AZ47" s="87">
        <v>3194990.380183443</v>
      </c>
      <c r="BA47" s="87">
        <v>3167711.8932546959</v>
      </c>
      <c r="BB47" s="87">
        <v>3140666.3071364588</v>
      </c>
      <c r="BC47" s="87">
        <v>3113851.6333464659</v>
      </c>
      <c r="BD47" s="87">
        <v>3087265.9003798994</v>
      </c>
      <c r="BE47" s="87">
        <v>3060907.1535644392</v>
      </c>
      <c r="BF47" s="87">
        <v>3034773.4549165489</v>
      </c>
      <c r="BG47" s="87">
        <v>3008862.8829989894</v>
      </c>
      <c r="BH47" s="87">
        <v>2983173.5327795455</v>
      </c>
      <c r="BI47" s="87">
        <v>2957703.5154909659</v>
      </c>
      <c r="BJ47" s="87">
        <v>2932450.9584920928</v>
      </c>
      <c r="BK47" s="87">
        <v>2919814.1733491393</v>
      </c>
      <c r="BL47" s="87">
        <v>2907231.84379334</v>
      </c>
      <c r="BM47" s="87">
        <v>2894703.7351597133</v>
      </c>
      <c r="BN47" s="87">
        <v>2882229.6137945154</v>
      </c>
      <c r="BO47" s="87">
        <v>2869809.2470508851</v>
      </c>
      <c r="BP47" s="87">
        <v>2857442.4032845041</v>
      </c>
      <c r="BQ47" s="87">
        <v>2845128.8518492766</v>
      </c>
      <c r="BR47" s="87">
        <v>2832868.3630930288</v>
      </c>
      <c r="BS47" s="87">
        <v>2820660.7083532247</v>
      </c>
      <c r="BT47" s="87">
        <v>2808505.6599527011</v>
      </c>
      <c r="BU47" s="87">
        <v>2845832.9682944668</v>
      </c>
      <c r="BV47" s="87">
        <v>2883656.3867092533</v>
      </c>
      <c r="BW47" s="87">
        <v>2921982.5089005856</v>
      </c>
      <c r="BX47" s="87">
        <v>2960818.0162076321</v>
      </c>
      <c r="BY47" s="87">
        <v>3000169.6787699554</v>
      </c>
      <c r="BZ47" s="87">
        <v>3040044.3567077396</v>
      </c>
      <c r="CA47" s="87">
        <v>3080449.0013177074</v>
      </c>
      <c r="CB47" s="87">
        <v>3121390.6562849269</v>
      </c>
      <c r="CC47" s="87">
        <v>3162876.4589107302</v>
      </c>
      <c r="CD47" s="87">
        <v>3204913.6413569492</v>
      </c>
      <c r="CE47" s="87">
        <v>3246208.6826909869</v>
      </c>
      <c r="CF47" s="87">
        <v>3288035.8071416426</v>
      </c>
      <c r="CG47" s="87">
        <v>3330401.8705548919</v>
      </c>
      <c r="CH47" s="87">
        <v>3373313.8171137064</v>
      </c>
      <c r="CI47" s="87">
        <v>3416778.6804762706</v>
      </c>
      <c r="CJ47" s="87">
        <v>3460803.5849288576</v>
      </c>
      <c r="CK47" s="87">
        <v>3505395.7465535686</v>
      </c>
      <c r="CL47" s="87">
        <v>3550562.4744111109</v>
      </c>
      <c r="CM47" s="87">
        <v>3596311.1717388239</v>
      </c>
      <c r="CN47" s="87">
        <v>3642649.337164131</v>
      </c>
      <c r="CO47" s="87">
        <v>3704190.6220203107</v>
      </c>
      <c r="CP47" s="87">
        <v>3766771.6253317078</v>
      </c>
      <c r="CQ47" s="87">
        <v>3830409.9127775067</v>
      </c>
      <c r="CR47" s="87">
        <v>3895123.3468028852</v>
      </c>
      <c r="CS47" s="87">
        <v>3960930.0916327783</v>
      </c>
      <c r="CT47" s="87">
        <v>4027848.6183703374</v>
      </c>
      <c r="CU47" s="87">
        <v>4095897.7101815362</v>
      </c>
      <c r="CV47" s="87">
        <v>4165096.4675673568</v>
      </c>
      <c r="CW47" s="87">
        <v>4235464.3137250571</v>
      </c>
      <c r="CX47" s="87">
        <v>4307021.0000000112</v>
      </c>
      <c r="CY47" s="87">
        <v>4383964</v>
      </c>
      <c r="CZ47" s="87">
        <v>4462133</v>
      </c>
      <c r="DA47" s="87">
        <v>4541788</v>
      </c>
      <c r="DB47" s="87">
        <v>4623280</v>
      </c>
      <c r="DC47" s="87">
        <v>4707000</v>
      </c>
      <c r="DD47" s="87">
        <v>4793394</v>
      </c>
      <c r="DE47" s="87">
        <v>4883012</v>
      </c>
      <c r="DF47" s="87">
        <v>4976413</v>
      </c>
      <c r="DG47" s="87">
        <v>5074196</v>
      </c>
      <c r="DH47" s="87">
        <v>5176920</v>
      </c>
      <c r="DI47" s="15">
        <v>5285015</v>
      </c>
      <c r="DJ47" s="15">
        <v>5398730</v>
      </c>
      <c r="DK47" s="15">
        <v>5518104</v>
      </c>
      <c r="DL47" s="15">
        <v>5643039</v>
      </c>
      <c r="DM47" s="15">
        <v>5773538</v>
      </c>
      <c r="DN47" s="15">
        <v>5909874</v>
      </c>
      <c r="DO47" s="15">
        <v>6052419</v>
      </c>
      <c r="DP47" s="15">
        <v>6201410</v>
      </c>
      <c r="DQ47" s="15">
        <v>6357096</v>
      </c>
      <c r="DR47" s="15">
        <v>6519754</v>
      </c>
      <c r="DS47" s="15">
        <v>6689659</v>
      </c>
      <c r="DT47" s="15">
        <v>6867170</v>
      </c>
      <c r="DU47" s="15">
        <v>7052847</v>
      </c>
      <c r="DV47" s="15">
        <v>7247284</v>
      </c>
      <c r="DW47" s="15">
        <v>7451057</v>
      </c>
      <c r="DX47" s="15">
        <v>7664398</v>
      </c>
      <c r="DY47" s="15">
        <v>7887571</v>
      </c>
      <c r="DZ47" s="15">
        <v>8121081</v>
      </c>
      <c r="EA47" s="15">
        <v>8365559.9999999991</v>
      </c>
      <c r="EB47" s="15">
        <v>8621409</v>
      </c>
      <c r="EC47" s="15">
        <v>8888534</v>
      </c>
      <c r="ED47" s="15">
        <v>9166813</v>
      </c>
      <c r="EE47" s="15">
        <v>9456496</v>
      </c>
      <c r="EF47" s="15">
        <v>9757849</v>
      </c>
      <c r="EG47" s="15">
        <v>10070806</v>
      </c>
      <c r="EH47" s="15">
        <v>10395481</v>
      </c>
      <c r="EI47" s="15">
        <v>10731058</v>
      </c>
      <c r="EJ47" s="15">
        <v>11075423</v>
      </c>
      <c r="EK47" s="15">
        <v>11425807</v>
      </c>
      <c r="EL47" s="15">
        <v>11780086</v>
      </c>
      <c r="EM47" s="15">
        <v>12137912</v>
      </c>
      <c r="EN47" s="15">
        <v>12499499</v>
      </c>
      <c r="EO47" s="15">
        <v>12864091</v>
      </c>
      <c r="EP47" s="15">
        <v>13230978</v>
      </c>
      <c r="EQ47" s="15">
        <v>13599984</v>
      </c>
      <c r="ER47" s="15">
        <v>13970812</v>
      </c>
      <c r="ES47" s="15">
        <v>14344444</v>
      </c>
      <c r="ET47" s="15">
        <v>14723772</v>
      </c>
      <c r="EU47" s="15">
        <v>15112598</v>
      </c>
      <c r="EV47" s="15">
        <v>15513944</v>
      </c>
      <c r="EW47" s="15">
        <v>15928910</v>
      </c>
      <c r="EX47" s="15">
        <v>16357605</v>
      </c>
      <c r="EY47" s="15">
        <v>16800869</v>
      </c>
      <c r="EZ47" s="15">
        <v>17259322</v>
      </c>
      <c r="FA47" s="15">
        <v>17733408</v>
      </c>
      <c r="FB47" s="15">
        <v>18223677</v>
      </c>
      <c r="FC47" s="15">
        <v>18730283</v>
      </c>
      <c r="FD47" s="15">
        <v>19252674</v>
      </c>
      <c r="FE47" s="15">
        <v>19789922</v>
      </c>
      <c r="FF47" s="15">
        <v>20341236</v>
      </c>
      <c r="FG47" s="15">
        <v>20906392</v>
      </c>
      <c r="FH47" s="15">
        <v>21485267</v>
      </c>
      <c r="FI47" s="15">
        <v>22077300</v>
      </c>
      <c r="FJ47" s="15">
        <v>22681853</v>
      </c>
      <c r="FK47" s="15">
        <v>23298376</v>
      </c>
      <c r="FL47" s="15">
        <v>23926549</v>
      </c>
      <c r="FM47" s="15">
        <v>24566070</v>
      </c>
      <c r="FN47" s="15">
        <v>25216261</v>
      </c>
      <c r="FO47" s="15">
        <v>25876387</v>
      </c>
      <c r="FP47" s="15">
        <v>26545864</v>
      </c>
    </row>
    <row r="48" spans="1:172" x14ac:dyDescent="0.25">
      <c r="A48" s="15" t="s">
        <v>42</v>
      </c>
      <c r="B48" s="87">
        <v>143011.85467563878</v>
      </c>
      <c r="C48" s="87">
        <v>143869.9258036926</v>
      </c>
      <c r="D48" s="87">
        <v>144733.14535851477</v>
      </c>
      <c r="E48" s="87">
        <v>145601.54423066587</v>
      </c>
      <c r="F48" s="87">
        <v>146475.15349604987</v>
      </c>
      <c r="G48" s="87">
        <v>147354.00441702615</v>
      </c>
      <c r="H48" s="87">
        <v>148238.12844352829</v>
      </c>
      <c r="I48" s="87">
        <v>149127.5572141895</v>
      </c>
      <c r="J48" s="87">
        <v>150022.32255747463</v>
      </c>
      <c r="K48" s="87">
        <v>150922.45649281944</v>
      </c>
      <c r="L48" s="87">
        <v>151827.99123177637</v>
      </c>
      <c r="M48" s="87">
        <v>152738.95917916734</v>
      </c>
      <c r="N48" s="87">
        <v>153655.39293424232</v>
      </c>
      <c r="O48" s="87">
        <v>154577.32529184781</v>
      </c>
      <c r="P48" s="87">
        <v>155504.78924359888</v>
      </c>
      <c r="Q48" s="87">
        <v>156437.81797906049</v>
      </c>
      <c r="R48" s="87">
        <v>157376.44488693483</v>
      </c>
      <c r="S48" s="87">
        <v>158320.70355625646</v>
      </c>
      <c r="T48" s="87">
        <v>159270.627777594</v>
      </c>
      <c r="U48" s="87">
        <v>160226.25154425955</v>
      </c>
      <c r="V48" s="87">
        <v>161187.60905352508</v>
      </c>
      <c r="W48" s="87">
        <v>162315.92231689958</v>
      </c>
      <c r="X48" s="87">
        <v>163452.13377311785</v>
      </c>
      <c r="Y48" s="87">
        <v>164596.29870952966</v>
      </c>
      <c r="Z48" s="87">
        <v>165748.47280049635</v>
      </c>
      <c r="AA48" s="87">
        <v>166908.71211009979</v>
      </c>
      <c r="AB48" s="87">
        <v>168077.07309487046</v>
      </c>
      <c r="AC48" s="87">
        <v>169253.61260653456</v>
      </c>
      <c r="AD48" s="87">
        <v>170438.38789478029</v>
      </c>
      <c r="AE48" s="87">
        <v>171631.45661004374</v>
      </c>
      <c r="AF48" s="87">
        <v>172832.87680631402</v>
      </c>
      <c r="AG48" s="87">
        <v>174042.70694395824</v>
      </c>
      <c r="AH48" s="87">
        <v>175261.00589256591</v>
      </c>
      <c r="AI48" s="87">
        <v>176487.83293381386</v>
      </c>
      <c r="AJ48" s="87">
        <v>177723.24776435056</v>
      </c>
      <c r="AK48" s="87">
        <v>178967.31049870097</v>
      </c>
      <c r="AL48" s="87">
        <v>180220.08167219182</v>
      </c>
      <c r="AM48" s="87">
        <v>181481.62224389717</v>
      </c>
      <c r="AN48" s="87">
        <v>182751.99359960444</v>
      </c>
      <c r="AO48" s="87">
        <v>184031.25755480165</v>
      </c>
      <c r="AP48" s="87">
        <v>185319.47635768523</v>
      </c>
      <c r="AQ48" s="87">
        <v>184392.87897589713</v>
      </c>
      <c r="AR48" s="87">
        <v>183470.91458101766</v>
      </c>
      <c r="AS48" s="87">
        <v>182553.5600081126</v>
      </c>
      <c r="AT48" s="87">
        <v>181640.79220807206</v>
      </c>
      <c r="AU48" s="87">
        <v>180732.58824703173</v>
      </c>
      <c r="AV48" s="87">
        <v>179828.92530579658</v>
      </c>
      <c r="AW48" s="87">
        <v>178929.78067926763</v>
      </c>
      <c r="AX48" s="87">
        <v>178035.1317758713</v>
      </c>
      <c r="AY48" s="87">
        <v>177144.95611699199</v>
      </c>
      <c r="AZ48" s="87">
        <v>176259.23133640704</v>
      </c>
      <c r="BA48" s="87">
        <v>174496.63902304266</v>
      </c>
      <c r="BB48" s="87">
        <v>172751.67263281223</v>
      </c>
      <c r="BC48" s="87">
        <v>171024.15590648411</v>
      </c>
      <c r="BD48" s="87">
        <v>169313.91434741925</v>
      </c>
      <c r="BE48" s="87">
        <v>167620.77520394506</v>
      </c>
      <c r="BF48" s="87">
        <v>165944.56745190563</v>
      </c>
      <c r="BG48" s="87">
        <v>164285.12177738655</v>
      </c>
      <c r="BH48" s="87">
        <v>162642.27055961269</v>
      </c>
      <c r="BI48" s="87">
        <v>161015.84785401655</v>
      </c>
      <c r="BJ48" s="87">
        <v>159405.68937547639</v>
      </c>
      <c r="BK48" s="87">
        <v>158449.25523922362</v>
      </c>
      <c r="BL48" s="87">
        <v>157498.55970778826</v>
      </c>
      <c r="BM48" s="87">
        <v>156553.56834954154</v>
      </c>
      <c r="BN48" s="87">
        <v>155614.2469394443</v>
      </c>
      <c r="BO48" s="87">
        <v>154680.56145780763</v>
      </c>
      <c r="BP48" s="87">
        <v>153752.47808906078</v>
      </c>
      <c r="BQ48" s="87">
        <v>152829.96322052644</v>
      </c>
      <c r="BR48" s="87">
        <v>151912.98344120328</v>
      </c>
      <c r="BS48" s="87">
        <v>151001.50554055607</v>
      </c>
      <c r="BT48" s="87">
        <v>150095.49650731272</v>
      </c>
      <c r="BU48" s="87">
        <v>152046.73796190775</v>
      </c>
      <c r="BV48" s="87">
        <v>154023.34555541255</v>
      </c>
      <c r="BW48" s="87">
        <v>156025.64904763291</v>
      </c>
      <c r="BX48" s="87">
        <v>158053.98248525211</v>
      </c>
      <c r="BY48" s="87">
        <v>160108.68425756041</v>
      </c>
      <c r="BZ48" s="87">
        <v>162190.09715290868</v>
      </c>
      <c r="CA48" s="87">
        <v>164298.5684158965</v>
      </c>
      <c r="CB48" s="87">
        <v>166434.44980530316</v>
      </c>
      <c r="CC48" s="87">
        <v>168598.09765277209</v>
      </c>
      <c r="CD48" s="87">
        <v>170789.8729222581</v>
      </c>
      <c r="CE48" s="87">
        <v>172839.35139732496</v>
      </c>
      <c r="CF48" s="87">
        <v>174913.42361409287</v>
      </c>
      <c r="CG48" s="87">
        <v>177012.384697462</v>
      </c>
      <c r="CH48" s="87">
        <v>179136.53331383152</v>
      </c>
      <c r="CI48" s="87">
        <v>181286.17171359749</v>
      </c>
      <c r="CJ48" s="87">
        <v>183461.60577416071</v>
      </c>
      <c r="CK48" s="87">
        <v>185663.14504345061</v>
      </c>
      <c r="CL48" s="87">
        <v>187891.10278397199</v>
      </c>
      <c r="CM48" s="87">
        <v>190145.79601737967</v>
      </c>
      <c r="CN48" s="87">
        <v>192427.54556958823</v>
      </c>
      <c r="CO48" s="87">
        <v>195506.38629870166</v>
      </c>
      <c r="CP48" s="87">
        <v>198634.48847948087</v>
      </c>
      <c r="CQ48" s="87">
        <v>201812.64029515258</v>
      </c>
      <c r="CR48" s="87">
        <v>205041.64253987503</v>
      </c>
      <c r="CS48" s="87">
        <v>208322.30882051302</v>
      </c>
      <c r="CT48" s="87">
        <v>211655.46576164124</v>
      </c>
      <c r="CU48" s="87">
        <v>215041.95321382751</v>
      </c>
      <c r="CV48" s="87">
        <v>218482.62446524875</v>
      </c>
      <c r="CW48" s="87">
        <v>221978.34645669273</v>
      </c>
      <c r="CX48" s="87">
        <v>225529.9999999998</v>
      </c>
      <c r="CY48" s="87">
        <v>230914</v>
      </c>
      <c r="CZ48" s="87">
        <v>234185</v>
      </c>
      <c r="DA48" s="87">
        <v>236322</v>
      </c>
      <c r="DB48" s="87">
        <v>238033</v>
      </c>
      <c r="DC48" s="87">
        <v>239866</v>
      </c>
      <c r="DD48" s="87">
        <v>242139</v>
      </c>
      <c r="DE48" s="87">
        <v>244958</v>
      </c>
      <c r="DF48" s="87">
        <v>248246</v>
      </c>
      <c r="DG48" s="87">
        <v>251770</v>
      </c>
      <c r="DH48" s="87">
        <v>255338</v>
      </c>
      <c r="DI48" s="15">
        <v>258786</v>
      </c>
      <c r="DJ48" s="15">
        <v>262219</v>
      </c>
      <c r="DK48" s="15">
        <v>266005</v>
      </c>
      <c r="DL48" s="15">
        <v>270616</v>
      </c>
      <c r="DM48" s="15">
        <v>276296</v>
      </c>
      <c r="DN48" s="15">
        <v>283506</v>
      </c>
      <c r="DO48" s="15">
        <v>291786</v>
      </c>
      <c r="DP48" s="15">
        <v>299416</v>
      </c>
      <c r="DQ48" s="15">
        <v>304000</v>
      </c>
      <c r="DR48" s="15">
        <v>303986</v>
      </c>
      <c r="DS48" s="15">
        <v>298852</v>
      </c>
      <c r="DT48" s="15">
        <v>289508</v>
      </c>
      <c r="DU48" s="15">
        <v>277656</v>
      </c>
      <c r="DV48" s="15">
        <v>265762</v>
      </c>
      <c r="DW48" s="15">
        <v>255808</v>
      </c>
      <c r="DX48" s="15">
        <v>247969</v>
      </c>
      <c r="DY48" s="15">
        <v>242160</v>
      </c>
      <c r="DZ48" s="15">
        <v>239681</v>
      </c>
      <c r="EA48" s="15">
        <v>241977</v>
      </c>
      <c r="EB48" s="15">
        <v>249931</v>
      </c>
      <c r="EC48" s="15">
        <v>264370</v>
      </c>
      <c r="ED48" s="15">
        <v>284638</v>
      </c>
      <c r="EE48" s="15">
        <v>308208</v>
      </c>
      <c r="EF48" s="15">
        <v>331554</v>
      </c>
      <c r="EG48" s="15">
        <v>352116</v>
      </c>
      <c r="EH48" s="15">
        <v>369024</v>
      </c>
      <c r="EI48" s="15">
        <v>382977</v>
      </c>
      <c r="EJ48" s="15">
        <v>394973</v>
      </c>
      <c r="EK48" s="15">
        <v>406620</v>
      </c>
      <c r="EL48" s="15">
        <v>419188</v>
      </c>
      <c r="EM48" s="15">
        <v>432844</v>
      </c>
      <c r="EN48" s="15">
        <v>447269</v>
      </c>
      <c r="EO48" s="15">
        <v>462637</v>
      </c>
      <c r="EP48" s="15">
        <v>479099</v>
      </c>
      <c r="EQ48" s="15">
        <v>496768</v>
      </c>
      <c r="ER48" s="15">
        <v>515844.00000000006</v>
      </c>
      <c r="ES48" s="15">
        <v>536459</v>
      </c>
      <c r="ET48" s="15">
        <v>558496</v>
      </c>
      <c r="EU48" s="15">
        <v>581765</v>
      </c>
      <c r="EV48" s="15">
        <v>606180</v>
      </c>
      <c r="EW48" s="15">
        <v>631662</v>
      </c>
      <c r="EX48" s="15">
        <v>658388</v>
      </c>
      <c r="EY48" s="15">
        <v>686670</v>
      </c>
      <c r="EZ48" s="15">
        <v>716949</v>
      </c>
      <c r="FA48" s="15">
        <v>749527</v>
      </c>
      <c r="FB48" s="15">
        <v>784494</v>
      </c>
      <c r="FC48" s="15">
        <v>821686</v>
      </c>
      <c r="FD48" s="15">
        <v>860839</v>
      </c>
      <c r="FE48" s="15">
        <v>901589</v>
      </c>
      <c r="FF48" s="15">
        <v>943640</v>
      </c>
      <c r="FG48" s="15">
        <v>986861</v>
      </c>
      <c r="FH48" s="15">
        <v>1031191</v>
      </c>
      <c r="FI48" s="15">
        <v>1076412</v>
      </c>
      <c r="FJ48" s="15">
        <v>1122273</v>
      </c>
      <c r="FK48" s="15">
        <v>1168575</v>
      </c>
      <c r="FL48" s="15">
        <v>1215181</v>
      </c>
      <c r="FM48" s="15">
        <v>1262008</v>
      </c>
      <c r="FN48" s="15">
        <v>1308966</v>
      </c>
      <c r="FO48" s="15">
        <v>1355982</v>
      </c>
      <c r="FP48" s="15">
        <v>1402985</v>
      </c>
    </row>
    <row r="49" spans="1:172" x14ac:dyDescent="0.25">
      <c r="A49" s="15" t="s">
        <v>46</v>
      </c>
      <c r="B49" s="87">
        <v>300123.88050619146</v>
      </c>
      <c r="C49" s="87">
        <v>301924.62378922862</v>
      </c>
      <c r="D49" s="87">
        <v>303736.17153196398</v>
      </c>
      <c r="E49" s="87">
        <v>305558.58856115578</v>
      </c>
      <c r="F49" s="87">
        <v>307391.94009252271</v>
      </c>
      <c r="G49" s="87">
        <v>309236.29173307784</v>
      </c>
      <c r="H49" s="87">
        <v>311091.70948347624</v>
      </c>
      <c r="I49" s="87">
        <v>312958.25974037719</v>
      </c>
      <c r="J49" s="87">
        <v>314836.00929881941</v>
      </c>
      <c r="K49" s="87">
        <v>316725.02535461233</v>
      </c>
      <c r="L49" s="87">
        <v>318625.37550673995</v>
      </c>
      <c r="M49" s="87">
        <v>320537.12775978033</v>
      </c>
      <c r="N49" s="87">
        <v>322460.35052633897</v>
      </c>
      <c r="O49" s="87">
        <v>324395.11262949684</v>
      </c>
      <c r="P49" s="87">
        <v>326341.48330527381</v>
      </c>
      <c r="Q49" s="87">
        <v>328299.53220510529</v>
      </c>
      <c r="R49" s="87">
        <v>330269.32939833583</v>
      </c>
      <c r="S49" s="87">
        <v>332250.94537472579</v>
      </c>
      <c r="T49" s="87">
        <v>334244.45104697411</v>
      </c>
      <c r="U49" s="87">
        <v>336249.91775325581</v>
      </c>
      <c r="V49" s="87">
        <v>338267.41725977528</v>
      </c>
      <c r="W49" s="87">
        <v>340635.28918059368</v>
      </c>
      <c r="X49" s="87">
        <v>343019.73620485776</v>
      </c>
      <c r="Y49" s="87">
        <v>345420.87435829174</v>
      </c>
      <c r="Z49" s="87">
        <v>347838.82047879975</v>
      </c>
      <c r="AA49" s="87">
        <v>350273.69222215132</v>
      </c>
      <c r="AB49" s="87">
        <v>352725.60806770629</v>
      </c>
      <c r="AC49" s="87">
        <v>355194.68732418021</v>
      </c>
      <c r="AD49" s="87">
        <v>357681.05013544945</v>
      </c>
      <c r="AE49" s="87">
        <v>360184.81748639757</v>
      </c>
      <c r="AF49" s="87">
        <v>362706.11120880226</v>
      </c>
      <c r="AG49" s="87">
        <v>365245.05398726388</v>
      </c>
      <c r="AH49" s="87">
        <v>367801.76936517464</v>
      </c>
      <c r="AI49" s="87">
        <v>370376.38175073086</v>
      </c>
      <c r="AJ49" s="87">
        <v>372969.01642298599</v>
      </c>
      <c r="AK49" s="87">
        <v>375579.79953794682</v>
      </c>
      <c r="AL49" s="87">
        <v>378208.85813471233</v>
      </c>
      <c r="AM49" s="87">
        <v>380856.32014165533</v>
      </c>
      <c r="AN49" s="87">
        <v>383522.31438264687</v>
      </c>
      <c r="AO49" s="87">
        <v>386206.97058332537</v>
      </c>
      <c r="AP49" s="87">
        <v>388910.41937740857</v>
      </c>
      <c r="AQ49" s="87">
        <v>386965.8672805223</v>
      </c>
      <c r="AR49" s="87">
        <v>385031.03794411971</v>
      </c>
      <c r="AS49" s="87">
        <v>383105.88275439915</v>
      </c>
      <c r="AT49" s="87">
        <v>381190.35334062722</v>
      </c>
      <c r="AU49" s="87">
        <v>379284.40157392417</v>
      </c>
      <c r="AV49" s="87">
        <v>377387.97956605454</v>
      </c>
      <c r="AW49" s="87">
        <v>375501.03966822434</v>
      </c>
      <c r="AX49" s="87">
        <v>373623.53446988325</v>
      </c>
      <c r="AY49" s="87">
        <v>371755.41679753386</v>
      </c>
      <c r="AZ49" s="87">
        <v>369896.63971354626</v>
      </c>
      <c r="BA49" s="87">
        <v>366197.67331641016</v>
      </c>
      <c r="BB49" s="87">
        <v>362535.696583246</v>
      </c>
      <c r="BC49" s="87">
        <v>358910.33961741359</v>
      </c>
      <c r="BD49" s="87">
        <v>355321.23622123944</v>
      </c>
      <c r="BE49" s="87">
        <v>351768.02385902702</v>
      </c>
      <c r="BF49" s="87">
        <v>348250.34362043673</v>
      </c>
      <c r="BG49" s="87">
        <v>344767.84018423239</v>
      </c>
      <c r="BH49" s="87">
        <v>341320.16178239003</v>
      </c>
      <c r="BI49" s="87">
        <v>337906.96016456612</v>
      </c>
      <c r="BJ49" s="87">
        <v>334527.89056292048</v>
      </c>
      <c r="BK49" s="87">
        <v>332520.72321954311</v>
      </c>
      <c r="BL49" s="87">
        <v>330525.59888022585</v>
      </c>
      <c r="BM49" s="87">
        <v>328542.44528694451</v>
      </c>
      <c r="BN49" s="87">
        <v>326571.19061522285</v>
      </c>
      <c r="BO49" s="87">
        <v>324611.76347153151</v>
      </c>
      <c r="BP49" s="87">
        <v>322664.0928907023</v>
      </c>
      <c r="BQ49" s="87">
        <v>320728.10833335813</v>
      </c>
      <c r="BR49" s="87">
        <v>318803.739683358</v>
      </c>
      <c r="BS49" s="87">
        <v>316890.91724525788</v>
      </c>
      <c r="BT49" s="87">
        <v>314989.57174178626</v>
      </c>
      <c r="BU49" s="87">
        <v>319084.43617442949</v>
      </c>
      <c r="BV49" s="87">
        <v>323232.53384469706</v>
      </c>
      <c r="BW49" s="87">
        <v>327434.55678467808</v>
      </c>
      <c r="BX49" s="87">
        <v>331691.20602287888</v>
      </c>
      <c r="BY49" s="87">
        <v>336003.19170117634</v>
      </c>
      <c r="BZ49" s="87">
        <v>340371.23319329158</v>
      </c>
      <c r="CA49" s="87">
        <v>344796.0592248044</v>
      </c>
      <c r="CB49" s="87">
        <v>349278.40799472685</v>
      </c>
      <c r="CC49" s="87">
        <v>353819.02729865827</v>
      </c>
      <c r="CD49" s="87">
        <v>358418.67465354083</v>
      </c>
      <c r="CE49" s="87">
        <v>362719.69874938275</v>
      </c>
      <c r="CF49" s="87">
        <v>367072.33513437537</v>
      </c>
      <c r="CG49" s="87">
        <v>371477.20315598784</v>
      </c>
      <c r="CH49" s="87">
        <v>375934.92959385971</v>
      </c>
      <c r="CI49" s="87">
        <v>380446.14874898596</v>
      </c>
      <c r="CJ49" s="87">
        <v>385011.50253397389</v>
      </c>
      <c r="CK49" s="87">
        <v>389631.64056438155</v>
      </c>
      <c r="CL49" s="87">
        <v>394307.2202511541</v>
      </c>
      <c r="CM49" s="87">
        <v>399038.90689416794</v>
      </c>
      <c r="CN49" s="87">
        <v>403827.37377689796</v>
      </c>
      <c r="CO49" s="87">
        <v>410288.61175732838</v>
      </c>
      <c r="CP49" s="87">
        <v>416853.22954544565</v>
      </c>
      <c r="CQ49" s="87">
        <v>423522.88121817278</v>
      </c>
      <c r="CR49" s="87">
        <v>430299.24731766357</v>
      </c>
      <c r="CS49" s="87">
        <v>437184.03527474613</v>
      </c>
      <c r="CT49" s="87">
        <v>444178.97983914212</v>
      </c>
      <c r="CU49" s="87">
        <v>451285.84351656842</v>
      </c>
      <c r="CV49" s="87">
        <v>458506.41701283352</v>
      </c>
      <c r="CW49" s="87">
        <v>465842.51968503889</v>
      </c>
      <c r="CX49" s="87">
        <v>473295.99999999948</v>
      </c>
      <c r="CY49" s="87">
        <v>476381</v>
      </c>
      <c r="CZ49" s="87">
        <v>478655</v>
      </c>
      <c r="DA49" s="87">
        <v>480536</v>
      </c>
      <c r="DB49" s="87">
        <v>482332</v>
      </c>
      <c r="DC49" s="87">
        <v>484308</v>
      </c>
      <c r="DD49" s="87">
        <v>486640</v>
      </c>
      <c r="DE49" s="87">
        <v>489439</v>
      </c>
      <c r="DF49" s="87">
        <v>492758</v>
      </c>
      <c r="DG49" s="87">
        <v>496591</v>
      </c>
      <c r="DH49" s="87">
        <v>500922</v>
      </c>
      <c r="DI49" s="15">
        <v>505793</v>
      </c>
      <c r="DJ49" s="15">
        <v>511285</v>
      </c>
      <c r="DK49" s="15">
        <v>517573</v>
      </c>
      <c r="DL49" s="15">
        <v>524891</v>
      </c>
      <c r="DM49" s="15">
        <v>533357</v>
      </c>
      <c r="DN49" s="15">
        <v>543119</v>
      </c>
      <c r="DO49" s="15">
        <v>554054</v>
      </c>
      <c r="DP49" s="15">
        <v>565763</v>
      </c>
      <c r="DQ49" s="15">
        <v>577644</v>
      </c>
      <c r="DR49" s="15">
        <v>589317</v>
      </c>
      <c r="DS49" s="15">
        <v>600608</v>
      </c>
      <c r="DT49" s="15">
        <v>611705</v>
      </c>
      <c r="DU49" s="15">
        <v>622914</v>
      </c>
      <c r="DV49" s="15">
        <v>634739</v>
      </c>
      <c r="DW49" s="15">
        <v>647538</v>
      </c>
      <c r="DX49" s="15">
        <v>661398</v>
      </c>
      <c r="DY49" s="15">
        <v>676264</v>
      </c>
      <c r="DZ49" s="15">
        <v>692078</v>
      </c>
      <c r="EA49" s="15">
        <v>708788</v>
      </c>
      <c r="EB49" s="15">
        <v>726335</v>
      </c>
      <c r="EC49" s="15">
        <v>744695</v>
      </c>
      <c r="ED49" s="15">
        <v>763932</v>
      </c>
      <c r="EE49" s="15">
        <v>784056</v>
      </c>
      <c r="EF49" s="15">
        <v>805117</v>
      </c>
      <c r="EG49" s="15">
        <v>827107</v>
      </c>
      <c r="EH49" s="15">
        <v>850052</v>
      </c>
      <c r="EI49" s="15">
        <v>873871</v>
      </c>
      <c r="EJ49" s="15">
        <v>898472</v>
      </c>
      <c r="EK49" s="15">
        <v>923714</v>
      </c>
      <c r="EL49" s="15">
        <v>949493</v>
      </c>
      <c r="EM49" s="15">
        <v>975785</v>
      </c>
      <c r="EN49" s="15">
        <v>1002573</v>
      </c>
      <c r="EO49" s="15">
        <v>1029769</v>
      </c>
      <c r="EP49" s="15">
        <v>1057252</v>
      </c>
      <c r="EQ49" s="15">
        <v>1084951</v>
      </c>
      <c r="ER49" s="15">
        <v>1112944</v>
      </c>
      <c r="ES49" s="15">
        <v>1141332</v>
      </c>
      <c r="ET49" s="15">
        <v>1170061</v>
      </c>
      <c r="EU49" s="15">
        <v>1199058</v>
      </c>
      <c r="EV49" s="15">
        <v>1228359</v>
      </c>
      <c r="EW49" s="15">
        <v>1258008</v>
      </c>
      <c r="EX49" s="15">
        <v>1288310</v>
      </c>
      <c r="EY49" s="15">
        <v>1319946</v>
      </c>
      <c r="EZ49" s="15">
        <v>1353788</v>
      </c>
      <c r="FA49" s="15">
        <v>1390550</v>
      </c>
      <c r="FB49" s="15">
        <v>1430144</v>
      </c>
      <c r="FC49" s="15">
        <v>1472565</v>
      </c>
      <c r="FD49" s="15">
        <v>1518538</v>
      </c>
      <c r="FE49" s="15">
        <v>1568925</v>
      </c>
      <c r="FF49" s="15">
        <v>1624146</v>
      </c>
      <c r="FG49" s="15">
        <v>1684629</v>
      </c>
      <c r="FH49" s="15">
        <v>1749677</v>
      </c>
      <c r="FI49" s="15">
        <v>1817070</v>
      </c>
      <c r="FJ49" s="15">
        <v>1883801</v>
      </c>
      <c r="FK49" s="15">
        <v>1947690</v>
      </c>
      <c r="FL49" s="15">
        <v>2007882</v>
      </c>
      <c r="FM49" s="15">
        <v>2064812</v>
      </c>
      <c r="FN49" s="15">
        <v>2119275</v>
      </c>
      <c r="FO49" s="15">
        <v>2172578</v>
      </c>
      <c r="FP49" s="15">
        <v>2225728</v>
      </c>
    </row>
    <row r="50" spans="1:172" x14ac:dyDescent="0.25">
      <c r="A50" s="15" t="s">
        <v>47</v>
      </c>
      <c r="B50" s="87">
        <v>519745.20597186103</v>
      </c>
      <c r="C50" s="87">
        <v>519745.20597186103</v>
      </c>
      <c r="D50" s="87">
        <v>519745.20597186103</v>
      </c>
      <c r="E50" s="87">
        <v>519745.20597186103</v>
      </c>
      <c r="F50" s="87">
        <v>519745.20597186103</v>
      </c>
      <c r="G50" s="87">
        <v>519745.20597186103</v>
      </c>
      <c r="H50" s="87">
        <v>519745.20597186103</v>
      </c>
      <c r="I50" s="87">
        <v>519745.20597186103</v>
      </c>
      <c r="J50" s="87">
        <v>519745.20597186103</v>
      </c>
      <c r="K50" s="87">
        <v>519745.20597186103</v>
      </c>
      <c r="L50" s="87">
        <v>519745.20597186103</v>
      </c>
      <c r="M50" s="87">
        <v>522863.67720769218</v>
      </c>
      <c r="N50" s="87">
        <v>526000.85927093821</v>
      </c>
      <c r="O50" s="87">
        <v>529156.86442656361</v>
      </c>
      <c r="P50" s="87">
        <v>532331.80561312288</v>
      </c>
      <c r="Q50" s="87">
        <v>535525.7964468014</v>
      </c>
      <c r="R50" s="87">
        <v>538738.95122548216</v>
      </c>
      <c r="S50" s="87">
        <v>541971.38493283489</v>
      </c>
      <c r="T50" s="87">
        <v>545223.21324243175</v>
      </c>
      <c r="U50" s="87">
        <v>548494.55252188619</v>
      </c>
      <c r="V50" s="87">
        <v>551785.5198370174</v>
      </c>
      <c r="W50" s="87">
        <v>556199.80399571452</v>
      </c>
      <c r="X50" s="87">
        <v>560649.40242768032</v>
      </c>
      <c r="Y50" s="87">
        <v>565134.59764710197</v>
      </c>
      <c r="Z50" s="87">
        <v>569655.67442827881</v>
      </c>
      <c r="AA50" s="87">
        <v>574212.91982370534</v>
      </c>
      <c r="AB50" s="87">
        <v>578806.62318229512</v>
      </c>
      <c r="AC50" s="87">
        <v>583437.07616775366</v>
      </c>
      <c r="AD50" s="87">
        <v>588104.57277709583</v>
      </c>
      <c r="AE50" s="87">
        <v>592809.40935931273</v>
      </c>
      <c r="AF50" s="87">
        <v>597551.88463418745</v>
      </c>
      <c r="AG50" s="87">
        <v>601734.74782662571</v>
      </c>
      <c r="AH50" s="87">
        <v>605946.89106141182</v>
      </c>
      <c r="AI50" s="87">
        <v>610188.51929884159</v>
      </c>
      <c r="AJ50" s="87">
        <v>614459.83893393318</v>
      </c>
      <c r="AK50" s="87">
        <v>618761.05780647055</v>
      </c>
      <c r="AL50" s="87">
        <v>623092.38521111559</v>
      </c>
      <c r="AM50" s="87">
        <v>627454.03190759325</v>
      </c>
      <c r="AN50" s="87">
        <v>631846.21013094613</v>
      </c>
      <c r="AO50" s="87">
        <v>636269.13360186259</v>
      </c>
      <c r="AP50" s="87">
        <v>640723.01753707533</v>
      </c>
      <c r="AQ50" s="87">
        <v>637519.40244939155</v>
      </c>
      <c r="AR50" s="87">
        <v>634331.80543714471</v>
      </c>
      <c r="AS50" s="87">
        <v>631160.14640995907</v>
      </c>
      <c r="AT50" s="87">
        <v>628004.34567790932</v>
      </c>
      <c r="AU50" s="87">
        <v>624864.32394951989</v>
      </c>
      <c r="AV50" s="87">
        <v>621740.00232977234</v>
      </c>
      <c r="AW50" s="87">
        <v>618631.30231812352</v>
      </c>
      <c r="AX50" s="87">
        <v>615538.14580653294</v>
      </c>
      <c r="AY50" s="87">
        <v>612460.45507750043</v>
      </c>
      <c r="AZ50" s="87">
        <v>609398.15280211298</v>
      </c>
      <c r="BA50" s="87">
        <v>603304.17127409088</v>
      </c>
      <c r="BB50" s="87">
        <v>597271.12956134987</v>
      </c>
      <c r="BC50" s="87">
        <v>591298.41826573643</v>
      </c>
      <c r="BD50" s="87">
        <v>585385.43408307899</v>
      </c>
      <c r="BE50" s="87">
        <v>579531.57974224817</v>
      </c>
      <c r="BF50" s="87">
        <v>573736.26394482574</v>
      </c>
      <c r="BG50" s="87">
        <v>567998.90130537748</v>
      </c>
      <c r="BH50" s="87">
        <v>562318.91229232366</v>
      </c>
      <c r="BI50" s="87">
        <v>556695.72316940047</v>
      </c>
      <c r="BJ50" s="87">
        <v>551128.76593770646</v>
      </c>
      <c r="BK50" s="87">
        <v>547821.99334208039</v>
      </c>
      <c r="BL50" s="87">
        <v>544535.06138202792</v>
      </c>
      <c r="BM50" s="87">
        <v>541267.85101373575</v>
      </c>
      <c r="BN50" s="87">
        <v>538020.24390765338</v>
      </c>
      <c r="BO50" s="87">
        <v>534792.12244420755</v>
      </c>
      <c r="BP50" s="87">
        <v>531583.36970954225</v>
      </c>
      <c r="BQ50" s="87">
        <v>528393.86949128495</v>
      </c>
      <c r="BR50" s="87">
        <v>525223.5062743373</v>
      </c>
      <c r="BS50" s="87">
        <v>522072.1652366913</v>
      </c>
      <c r="BT50" s="87">
        <v>518939.73224527115</v>
      </c>
      <c r="BU50" s="87">
        <v>526723.82822894957</v>
      </c>
      <c r="BV50" s="87">
        <v>534624.68565238372</v>
      </c>
      <c r="BW50" s="87">
        <v>542644.05593716935</v>
      </c>
      <c r="BX50" s="87">
        <v>550783.71677622688</v>
      </c>
      <c r="BY50" s="87">
        <v>559045.47252787021</v>
      </c>
      <c r="BZ50" s="87">
        <v>567431.15461578814</v>
      </c>
      <c r="CA50" s="87">
        <v>575942.62193502486</v>
      </c>
      <c r="CB50" s="87">
        <v>584581.76126405026</v>
      </c>
      <c r="CC50" s="87">
        <v>593350.48768301087</v>
      </c>
      <c r="CD50" s="87">
        <v>602250.74499825598</v>
      </c>
      <c r="CE50" s="87">
        <v>610682.25542823225</v>
      </c>
      <c r="CF50" s="87">
        <v>619231.80700422754</v>
      </c>
      <c r="CG50" s="87">
        <v>627901.05230228684</v>
      </c>
      <c r="CH50" s="87">
        <v>636691.6670345189</v>
      </c>
      <c r="CI50" s="87">
        <v>645605.35037300223</v>
      </c>
      <c r="CJ50" s="87">
        <v>654643.82527822419</v>
      </c>
      <c r="CK50" s="87">
        <v>663808.83883211948</v>
      </c>
      <c r="CL50" s="87">
        <v>673102.16257576924</v>
      </c>
      <c r="CM50" s="87">
        <v>682525.59285183006</v>
      </c>
      <c r="CN50" s="87">
        <v>692080.95115175564</v>
      </c>
      <c r="CO50" s="87">
        <v>704538.40827248676</v>
      </c>
      <c r="CP50" s="87">
        <v>717220.09962139151</v>
      </c>
      <c r="CQ50" s="87">
        <v>730130.06141457648</v>
      </c>
      <c r="CR50" s="87">
        <v>743272.402520039</v>
      </c>
      <c r="CS50" s="87">
        <v>756651.30576539959</v>
      </c>
      <c r="CT50" s="87">
        <v>770271.02926917688</v>
      </c>
      <c r="CU50" s="87">
        <v>784135.90779602202</v>
      </c>
      <c r="CV50" s="87">
        <v>798250.35413635045</v>
      </c>
      <c r="CW50" s="87">
        <v>812618.86051080481</v>
      </c>
      <c r="CX50" s="87">
        <v>827245.9999999993</v>
      </c>
      <c r="CY50" s="87">
        <v>842483</v>
      </c>
      <c r="CZ50" s="87">
        <v>858407</v>
      </c>
      <c r="DA50" s="87">
        <v>875106</v>
      </c>
      <c r="DB50" s="87">
        <v>892633</v>
      </c>
      <c r="DC50" s="87">
        <v>911033</v>
      </c>
      <c r="DD50" s="87">
        <v>930381</v>
      </c>
      <c r="DE50" s="87">
        <v>950719</v>
      </c>
      <c r="DF50" s="87">
        <v>972100</v>
      </c>
      <c r="DG50" s="87">
        <v>994599</v>
      </c>
      <c r="DH50" s="87">
        <v>1018254</v>
      </c>
      <c r="DI50" s="15">
        <v>1043118.9999999999</v>
      </c>
      <c r="DJ50" s="15">
        <v>1069236</v>
      </c>
      <c r="DK50" s="15">
        <v>1096638</v>
      </c>
      <c r="DL50" s="15">
        <v>1125354</v>
      </c>
      <c r="DM50" s="15">
        <v>1155389</v>
      </c>
      <c r="DN50" s="15">
        <v>1186782</v>
      </c>
      <c r="DO50" s="15">
        <v>1219547</v>
      </c>
      <c r="DP50" s="15">
        <v>1253761</v>
      </c>
      <c r="DQ50" s="15">
        <v>1289519</v>
      </c>
      <c r="DR50" s="15">
        <v>1326894</v>
      </c>
      <c r="DS50" s="15">
        <v>1365891</v>
      </c>
      <c r="DT50" s="15">
        <v>1406510</v>
      </c>
      <c r="DU50" s="15">
        <v>1448632</v>
      </c>
      <c r="DV50" s="15">
        <v>1492055</v>
      </c>
      <c r="DW50" s="15">
        <v>1536658</v>
      </c>
      <c r="DX50" s="15">
        <v>1582361</v>
      </c>
      <c r="DY50" s="15">
        <v>1629218</v>
      </c>
      <c r="DZ50" s="15">
        <v>1677326</v>
      </c>
      <c r="EA50" s="15">
        <v>1726865</v>
      </c>
      <c r="EB50" s="15">
        <v>1777932</v>
      </c>
      <c r="EC50" s="15">
        <v>1830629</v>
      </c>
      <c r="ED50" s="15">
        <v>1884873</v>
      </c>
      <c r="EE50" s="15">
        <v>1940454</v>
      </c>
      <c r="EF50" s="15">
        <v>1996994</v>
      </c>
      <c r="EG50" s="15">
        <v>2054308</v>
      </c>
      <c r="EH50" s="15">
        <v>2112359</v>
      </c>
      <c r="EI50" s="15">
        <v>2171319</v>
      </c>
      <c r="EJ50" s="15">
        <v>2231462</v>
      </c>
      <c r="EK50" s="15">
        <v>2293161</v>
      </c>
      <c r="EL50" s="15">
        <v>2356740</v>
      </c>
      <c r="EM50" s="15">
        <v>2422312</v>
      </c>
      <c r="EN50" s="15">
        <v>2489945</v>
      </c>
      <c r="EO50" s="15">
        <v>2559880</v>
      </c>
      <c r="EP50" s="15">
        <v>2632345</v>
      </c>
      <c r="EQ50" s="15">
        <v>2707532</v>
      </c>
      <c r="ER50" s="15">
        <v>2785815</v>
      </c>
      <c r="ES50" s="15">
        <v>2867283</v>
      </c>
      <c r="ET50" s="15">
        <v>2951651</v>
      </c>
      <c r="EU50" s="15">
        <v>3038432</v>
      </c>
      <c r="EV50" s="15">
        <v>3127420</v>
      </c>
      <c r="EW50" s="15">
        <v>3217930</v>
      </c>
      <c r="EX50" s="15">
        <v>3310376</v>
      </c>
      <c r="EY50" s="15">
        <v>3406915</v>
      </c>
      <c r="EZ50" s="15">
        <v>3510468</v>
      </c>
      <c r="FA50" s="15">
        <v>3622775</v>
      </c>
      <c r="FB50" s="15">
        <v>3745143</v>
      </c>
      <c r="FC50" s="15">
        <v>3876123</v>
      </c>
      <c r="FD50" s="15">
        <v>4011487</v>
      </c>
      <c r="FE50" s="15">
        <v>4145399.9999999995</v>
      </c>
      <c r="FF50" s="15">
        <v>4273738</v>
      </c>
      <c r="FG50" s="15">
        <v>4394842</v>
      </c>
      <c r="FH50" s="15">
        <v>4510197</v>
      </c>
      <c r="FI50" s="15">
        <v>4622757</v>
      </c>
      <c r="FJ50" s="15">
        <v>4736965</v>
      </c>
      <c r="FK50" s="15">
        <v>4856093</v>
      </c>
      <c r="FL50" s="15">
        <v>4980996</v>
      </c>
      <c r="FM50" s="15">
        <v>5110701</v>
      </c>
      <c r="FN50" s="15">
        <v>5244363</v>
      </c>
      <c r="FO50" s="15">
        <v>5380504</v>
      </c>
      <c r="FP50" s="15">
        <v>5518092</v>
      </c>
    </row>
    <row r="51" spans="1:172" x14ac:dyDescent="0.25">
      <c r="A51" s="15" t="s">
        <v>48</v>
      </c>
      <c r="B51" s="87">
        <v>8222329.8583850777</v>
      </c>
      <c r="C51" s="87">
        <v>8227022.9766787877</v>
      </c>
      <c r="D51" s="87">
        <v>8231718.7736973483</v>
      </c>
      <c r="E51" s="87">
        <v>8236417.2509697154</v>
      </c>
      <c r="F51" s="87">
        <v>8241118.4100257149</v>
      </c>
      <c r="G51" s="87">
        <v>8245822.2523960471</v>
      </c>
      <c r="H51" s="87">
        <v>8250528.7796122897</v>
      </c>
      <c r="I51" s="87">
        <v>8255237.9932068884</v>
      </c>
      <c r="J51" s="87">
        <v>8259949.894713169</v>
      </c>
      <c r="K51" s="87">
        <v>8264664.4856653279</v>
      </c>
      <c r="L51" s="87">
        <v>8269381.7675984409</v>
      </c>
      <c r="M51" s="87">
        <v>8321969.8165161535</v>
      </c>
      <c r="N51" s="87">
        <v>8374892.292234649</v>
      </c>
      <c r="O51" s="87">
        <v>8428151.3214973081</v>
      </c>
      <c r="P51" s="87">
        <v>8481749.0445722621</v>
      </c>
      <c r="Q51" s="87">
        <v>8535687.6153383907</v>
      </c>
      <c r="R51" s="87">
        <v>8589969.2013718896</v>
      </c>
      <c r="S51" s="87">
        <v>8644595.9840333704</v>
      </c>
      <c r="T51" s="87">
        <v>8699570.158555517</v>
      </c>
      <c r="U51" s="87">
        <v>8754893.934131315</v>
      </c>
      <c r="V51" s="87">
        <v>8810569.5340028163</v>
      </c>
      <c r="W51" s="87">
        <v>8877912.324500259</v>
      </c>
      <c r="X51" s="87">
        <v>8945769.8435194548</v>
      </c>
      <c r="Y51" s="87">
        <v>9014146.0253412444</v>
      </c>
      <c r="Z51" s="87">
        <v>9083044.8343178015</v>
      </c>
      <c r="AA51" s="87">
        <v>9152470.2651024666</v>
      </c>
      <c r="AB51" s="87">
        <v>9222426.3428813461</v>
      </c>
      <c r="AC51" s="87">
        <v>9292917.1236066893</v>
      </c>
      <c r="AD51" s="87">
        <v>9363946.6942320578</v>
      </c>
      <c r="AE51" s="87">
        <v>9435519.1729492694</v>
      </c>
      <c r="AF51" s="87">
        <v>9507638.7094271686</v>
      </c>
      <c r="AG51" s="87">
        <v>9550943.3275944926</v>
      </c>
      <c r="AH51" s="87">
        <v>9594445.1861084551</v>
      </c>
      <c r="AI51" s="87">
        <v>9638145.1833433025</v>
      </c>
      <c r="AJ51" s="87">
        <v>9682044.2217651382</v>
      </c>
      <c r="AK51" s="87">
        <v>9726143.2079505399</v>
      </c>
      <c r="AL51" s="87">
        <v>9770443.0526052956</v>
      </c>
      <c r="AM51" s="87">
        <v>9814944.6705831941</v>
      </c>
      <c r="AN51" s="87">
        <v>9859648.9809049293</v>
      </c>
      <c r="AO51" s="87">
        <v>9904556.9067770727</v>
      </c>
      <c r="AP51" s="87">
        <v>9949669.375611145</v>
      </c>
      <c r="AQ51" s="87">
        <v>9898470.4307727627</v>
      </c>
      <c r="AR51" s="87">
        <v>9847534.9451362435</v>
      </c>
      <c r="AS51" s="87">
        <v>9796861.5629949234</v>
      </c>
      <c r="AT51" s="87">
        <v>9746448.9356183186</v>
      </c>
      <c r="AU51" s="87">
        <v>9696295.7212162334</v>
      </c>
      <c r="AV51" s="87">
        <v>9646400.5849030484</v>
      </c>
      <c r="AW51" s="87">
        <v>9596762.1986621879</v>
      </c>
      <c r="AX51" s="87">
        <v>9547379.241310779</v>
      </c>
      <c r="AY51" s="87">
        <v>9498250.3984644786</v>
      </c>
      <c r="AZ51" s="87">
        <v>9449374.3625024986</v>
      </c>
      <c r="BA51" s="87">
        <v>9354880.6188774891</v>
      </c>
      <c r="BB51" s="87">
        <v>9261331.812688712</v>
      </c>
      <c r="BC51" s="87">
        <v>9168718.4945618231</v>
      </c>
      <c r="BD51" s="87">
        <v>9077031.3096162025</v>
      </c>
      <c r="BE51" s="87">
        <v>8986260.9965200387</v>
      </c>
      <c r="BF51" s="87">
        <v>8896398.3865548354</v>
      </c>
      <c r="BG51" s="87">
        <v>8807434.4026892856</v>
      </c>
      <c r="BH51" s="87">
        <v>8719360.0586623903</v>
      </c>
      <c r="BI51" s="87">
        <v>8632166.4580757637</v>
      </c>
      <c r="BJ51" s="87">
        <v>8545844.793495005</v>
      </c>
      <c r="BK51" s="87">
        <v>8495489.5163673367</v>
      </c>
      <c r="BL51" s="87">
        <v>8445430.9511500672</v>
      </c>
      <c r="BM51" s="87">
        <v>8395667.3495069128</v>
      </c>
      <c r="BN51" s="87">
        <v>8346196.9734034417</v>
      </c>
      <c r="BO51" s="87">
        <v>8297018.0950463591</v>
      </c>
      <c r="BP51" s="87">
        <v>8248128.9968231712</v>
      </c>
      <c r="BQ51" s="87">
        <v>8199527.9712421894</v>
      </c>
      <c r="BR51" s="87">
        <v>8151213.3208728991</v>
      </c>
      <c r="BS51" s="87">
        <v>8103183.3582866741</v>
      </c>
      <c r="BT51" s="87">
        <v>8055436.4059978388</v>
      </c>
      <c r="BU51" s="87">
        <v>8161913.5296805324</v>
      </c>
      <c r="BV51" s="87">
        <v>8269798.0728121921</v>
      </c>
      <c r="BW51" s="87">
        <v>8379108.6387269171</v>
      </c>
      <c r="BX51" s="87">
        <v>8489864.0766585134</v>
      </c>
      <c r="BY51" s="87">
        <v>8602083.4849908203</v>
      </c>
      <c r="BZ51" s="87">
        <v>8715786.2145509757</v>
      </c>
      <c r="CA51" s="87">
        <v>8830991.8719462287</v>
      </c>
      <c r="CB51" s="87">
        <v>8947720.3229448553</v>
      </c>
      <c r="CC51" s="87">
        <v>9065991.6959017478</v>
      </c>
      <c r="CD51" s="87">
        <v>9185826.3852293231</v>
      </c>
      <c r="CE51" s="87">
        <v>9298094.7152045537</v>
      </c>
      <c r="CF51" s="87">
        <v>9411735.17844107</v>
      </c>
      <c r="CG51" s="87">
        <v>9526764.5450260863</v>
      </c>
      <c r="CH51" s="87">
        <v>9643199.790009303</v>
      </c>
      <c r="CI51" s="87">
        <v>9761058.0959079247</v>
      </c>
      <c r="CJ51" s="87">
        <v>9880356.855242312</v>
      </c>
      <c r="CK51" s="87">
        <v>10001113.673102617</v>
      </c>
      <c r="CL51" s="87">
        <v>10123346.369746799</v>
      </c>
      <c r="CM51" s="87">
        <v>10247072.983230367</v>
      </c>
      <c r="CN51" s="87">
        <v>10372311.772068311</v>
      </c>
      <c r="CO51" s="87">
        <v>10540611.104677929</v>
      </c>
      <c r="CP51" s="87">
        <v>10711641.233081151</v>
      </c>
      <c r="CQ51" s="87">
        <v>10885446.466697074</v>
      </c>
      <c r="CR51" s="87">
        <v>11062071.833901767</v>
      </c>
      <c r="CS51" s="87">
        <v>11241563.093693931</v>
      </c>
      <c r="CT51" s="87">
        <v>11423966.747549837</v>
      </c>
      <c r="CU51" s="87">
        <v>11609330.051470662</v>
      </c>
      <c r="CV51" s="87">
        <v>11797701.028225249</v>
      </c>
      <c r="CW51" s="87">
        <v>11989128.479791574</v>
      </c>
      <c r="CX51" s="87">
        <v>12183662.000000045</v>
      </c>
      <c r="CY51" s="87">
        <v>12428907</v>
      </c>
      <c r="CZ51" s="87">
        <v>12681011</v>
      </c>
      <c r="DA51" s="87">
        <v>12944450</v>
      </c>
      <c r="DB51" s="87">
        <v>13222533</v>
      </c>
      <c r="DC51" s="87">
        <v>13517516</v>
      </c>
      <c r="DD51" s="87">
        <v>13830425</v>
      </c>
      <c r="DE51" s="87">
        <v>14161223</v>
      </c>
      <c r="DF51" s="87">
        <v>14508915</v>
      </c>
      <c r="DG51" s="87">
        <v>14871788</v>
      </c>
      <c r="DH51" s="87">
        <v>15248256</v>
      </c>
      <c r="DI51" s="15">
        <v>15637700</v>
      </c>
      <c r="DJ51" s="15">
        <v>16041187</v>
      </c>
      <c r="DK51" s="15">
        <v>16461828.000000002</v>
      </c>
      <c r="DL51" s="15">
        <v>16903830</v>
      </c>
      <c r="DM51" s="15">
        <v>17369882</v>
      </c>
      <c r="DN51" s="15">
        <v>17862052</v>
      </c>
      <c r="DO51" s="15">
        <v>18378620</v>
      </c>
      <c r="DP51" s="15">
        <v>18913874</v>
      </c>
      <c r="DQ51" s="15">
        <v>19459818</v>
      </c>
      <c r="DR51" s="15">
        <v>20011033</v>
      </c>
      <c r="DS51" s="15">
        <v>20564062</v>
      </c>
      <c r="DT51" s="15">
        <v>21121360</v>
      </c>
      <c r="DU51" s="15">
        <v>21690448</v>
      </c>
      <c r="DV51" s="15">
        <v>22282127</v>
      </c>
      <c r="DW51" s="15">
        <v>22903587</v>
      </c>
      <c r="DX51" s="15">
        <v>23560470</v>
      </c>
      <c r="DY51" s="15">
        <v>24249127</v>
      </c>
      <c r="DZ51" s="15">
        <v>24956387</v>
      </c>
      <c r="EA51" s="15">
        <v>25663598</v>
      </c>
      <c r="EB51" s="15">
        <v>26358905</v>
      </c>
      <c r="EC51" s="15">
        <v>27040329</v>
      </c>
      <c r="ED51" s="15">
        <v>27717293</v>
      </c>
      <c r="EE51" s="15">
        <v>28403858</v>
      </c>
      <c r="EF51" s="15">
        <v>29119663</v>
      </c>
      <c r="EG51" s="15">
        <v>29881222</v>
      </c>
      <c r="EH51" s="15">
        <v>30683877</v>
      </c>
      <c r="EI51" s="15">
        <v>31528702</v>
      </c>
      <c r="EJ51" s="15">
        <v>32443784</v>
      </c>
      <c r="EK51" s="15">
        <v>33464767</v>
      </c>
      <c r="EL51" s="15">
        <v>34612023</v>
      </c>
      <c r="EM51" s="15">
        <v>35908240</v>
      </c>
      <c r="EN51" s="15">
        <v>37333917</v>
      </c>
      <c r="EO51" s="15">
        <v>38815835</v>
      </c>
      <c r="EP51" s="15">
        <v>40252973</v>
      </c>
      <c r="EQ51" s="15">
        <v>41576239</v>
      </c>
      <c r="ER51" s="15">
        <v>42757239</v>
      </c>
      <c r="ES51" s="15">
        <v>43827191</v>
      </c>
      <c r="ET51" s="15">
        <v>44849968</v>
      </c>
      <c r="EU51" s="15">
        <v>45919615</v>
      </c>
      <c r="EV51" s="15">
        <v>47105830</v>
      </c>
      <c r="EW51" s="15">
        <v>48428534</v>
      </c>
      <c r="EX51" s="15">
        <v>49871670</v>
      </c>
      <c r="EY51" s="15">
        <v>51425583</v>
      </c>
      <c r="EZ51" s="15">
        <v>53068869</v>
      </c>
      <c r="FA51" s="15">
        <v>54785894</v>
      </c>
      <c r="FB51" s="15">
        <v>56578046</v>
      </c>
      <c r="FC51" s="15">
        <v>58453687</v>
      </c>
      <c r="FD51" s="15">
        <v>60411195</v>
      </c>
      <c r="FE51" s="15">
        <v>62448572</v>
      </c>
      <c r="FF51" s="15">
        <v>64563853</v>
      </c>
      <c r="FG51" s="15">
        <v>66755151</v>
      </c>
      <c r="FH51" s="15">
        <v>69020749</v>
      </c>
      <c r="FI51" s="15">
        <v>71358804</v>
      </c>
      <c r="FJ51" s="15">
        <v>73767445</v>
      </c>
      <c r="FK51" s="15">
        <v>76244532</v>
      </c>
      <c r="FL51" s="15">
        <v>78789130</v>
      </c>
      <c r="FM51" s="15">
        <v>81398765</v>
      </c>
      <c r="FN51" s="15">
        <v>84068092</v>
      </c>
      <c r="FO51" s="15">
        <v>86790568</v>
      </c>
      <c r="FP51" s="15">
        <v>89561404</v>
      </c>
    </row>
    <row r="52" spans="1:172" x14ac:dyDescent="0.25">
      <c r="A52" s="15" t="s">
        <v>53</v>
      </c>
      <c r="B52" s="87">
        <v>2663187.0347283748</v>
      </c>
      <c r="C52" s="87">
        <v>2681614.5449455101</v>
      </c>
      <c r="D52" s="87">
        <v>2700169.561465573</v>
      </c>
      <c r="E52" s="87">
        <v>2718852.9665486785</v>
      </c>
      <c r="F52" s="87">
        <v>2737665.6485596043</v>
      </c>
      <c r="G52" s="87">
        <v>2756608.5020100297</v>
      </c>
      <c r="H52" s="87">
        <v>2775682.4276010701</v>
      </c>
      <c r="I52" s="87">
        <v>2794888.3322661016</v>
      </c>
      <c r="J52" s="87">
        <v>2814227.1292138868</v>
      </c>
      <c r="K52" s="87">
        <v>2833699.7379719941</v>
      </c>
      <c r="L52" s="87">
        <v>2853307.0844305195</v>
      </c>
      <c r="M52" s="87">
        <v>2873280.2340215314</v>
      </c>
      <c r="N52" s="87">
        <v>2893393.1956596808</v>
      </c>
      <c r="O52" s="87">
        <v>2913646.9480292979</v>
      </c>
      <c r="P52" s="87">
        <v>2934042.4766655015</v>
      </c>
      <c r="Q52" s="87">
        <v>2954580.7740021595</v>
      </c>
      <c r="R52" s="87">
        <v>2975262.8394201733</v>
      </c>
      <c r="S52" s="87">
        <v>2996089.6792961136</v>
      </c>
      <c r="T52" s="87">
        <v>3017062.3070511851</v>
      </c>
      <c r="U52" s="87">
        <v>3038181.7432005424</v>
      </c>
      <c r="V52" s="87">
        <v>3059449.0154029448</v>
      </c>
      <c r="W52" s="87">
        <v>3074884.4201568742</v>
      </c>
      <c r="X52" s="87">
        <v>3090397.6989720119</v>
      </c>
      <c r="Y52" s="87">
        <v>3105989.2447353383</v>
      </c>
      <c r="Z52" s="87">
        <v>3121659.4523159992</v>
      </c>
      <c r="AA52" s="87">
        <v>3137408.7185753211</v>
      </c>
      <c r="AB52" s="87">
        <v>3153237.4423768548</v>
      </c>
      <c r="AC52" s="87">
        <v>3169146.0245964853</v>
      </c>
      <c r="AD52" s="87">
        <v>3185134.8681325759</v>
      </c>
      <c r="AE52" s="87">
        <v>3201204.3779161791</v>
      </c>
      <c r="AF52" s="87">
        <v>3217354.9609212857</v>
      </c>
      <c r="AG52" s="87">
        <v>3233516.6227742597</v>
      </c>
      <c r="AH52" s="87">
        <v>3249759.4691148028</v>
      </c>
      <c r="AI52" s="87">
        <v>3266083.9077550052</v>
      </c>
      <c r="AJ52" s="87">
        <v>3282490.3485555067</v>
      </c>
      <c r="AK52" s="87">
        <v>3298979.2034357879</v>
      </c>
      <c r="AL52" s="87">
        <v>3315550.8863845156</v>
      </c>
      <c r="AM52" s="87">
        <v>3332205.8134699329</v>
      </c>
      <c r="AN52" s="87">
        <v>3348944.402850314</v>
      </c>
      <c r="AO52" s="87">
        <v>3365767.0747844535</v>
      </c>
      <c r="AP52" s="87">
        <v>3382674.2516422234</v>
      </c>
      <c r="AQ52" s="87">
        <v>3365841.1847587777</v>
      </c>
      <c r="AR52" s="87">
        <v>3349091.8835942955</v>
      </c>
      <c r="AS52" s="87">
        <v>3332425.931308771</v>
      </c>
      <c r="AT52" s="87">
        <v>3315842.9131365041</v>
      </c>
      <c r="AU52" s="87">
        <v>3299342.4163757763</v>
      </c>
      <c r="AV52" s="87">
        <v>3282924.030378581</v>
      </c>
      <c r="AW52" s="87">
        <v>3266587.3465404017</v>
      </c>
      <c r="AX52" s="87">
        <v>3250331.9582900461</v>
      </c>
      <c r="AY52" s="87">
        <v>3234157.4610795244</v>
      </c>
      <c r="AZ52" s="87">
        <v>3218063.4523739833</v>
      </c>
      <c r="BA52" s="87">
        <v>3192318.9447549959</v>
      </c>
      <c r="BB52" s="87">
        <v>3166780.3931969567</v>
      </c>
      <c r="BC52" s="87">
        <v>3141446.1500513814</v>
      </c>
      <c r="BD52" s="87">
        <v>3116314.5808509714</v>
      </c>
      <c r="BE52" s="87">
        <v>3091384.0642041638</v>
      </c>
      <c r="BF52" s="87">
        <v>3066652.9916905309</v>
      </c>
      <c r="BG52" s="87">
        <v>3042119.7677570074</v>
      </c>
      <c r="BH52" s="87">
        <v>3017782.8096149522</v>
      </c>
      <c r="BI52" s="87">
        <v>2993640.547138033</v>
      </c>
      <c r="BJ52" s="87">
        <v>2969691.4227609294</v>
      </c>
      <c r="BK52" s="87">
        <v>2957812.6570698838</v>
      </c>
      <c r="BL52" s="87">
        <v>2945981.4064416038</v>
      </c>
      <c r="BM52" s="87">
        <v>2934197.4808158376</v>
      </c>
      <c r="BN52" s="87">
        <v>2922460.6908925744</v>
      </c>
      <c r="BO52" s="87">
        <v>2910770.8481290042</v>
      </c>
      <c r="BP52" s="87">
        <v>2899127.764736488</v>
      </c>
      <c r="BQ52" s="87">
        <v>2887531.2536775419</v>
      </c>
      <c r="BR52" s="87">
        <v>2875981.1286628321</v>
      </c>
      <c r="BS52" s="87">
        <v>2864477.2041481808</v>
      </c>
      <c r="BT52" s="87">
        <v>2853019.2953315875</v>
      </c>
      <c r="BU52" s="87">
        <v>2895814.5847615558</v>
      </c>
      <c r="BV52" s="87">
        <v>2939251.803532979</v>
      </c>
      <c r="BW52" s="87">
        <v>2983340.5805859729</v>
      </c>
      <c r="BX52" s="87">
        <v>3028090.689294762</v>
      </c>
      <c r="BY52" s="87">
        <v>3073512.0496341828</v>
      </c>
      <c r="BZ52" s="87">
        <v>3119614.7303786953</v>
      </c>
      <c r="CA52" s="87">
        <v>3166408.9513343754</v>
      </c>
      <c r="CB52" s="87">
        <v>3213905.0856043906</v>
      </c>
      <c r="CC52" s="87">
        <v>3262113.661888456</v>
      </c>
      <c r="CD52" s="87">
        <v>3311045.3668167829</v>
      </c>
      <c r="CE52" s="87">
        <v>3357400.0019522156</v>
      </c>
      <c r="CF52" s="87">
        <v>3404403.6019795467</v>
      </c>
      <c r="CG52" s="87">
        <v>3452065.2524072607</v>
      </c>
      <c r="CH52" s="87">
        <v>3500394.1659409627</v>
      </c>
      <c r="CI52" s="87">
        <v>3549399.684264136</v>
      </c>
      <c r="CJ52" s="87">
        <v>3599091.2798438338</v>
      </c>
      <c r="CK52" s="87">
        <v>3649478.5577616482</v>
      </c>
      <c r="CL52" s="87">
        <v>3700571.2575703119</v>
      </c>
      <c r="CM52" s="87">
        <v>3752379.2551762965</v>
      </c>
      <c r="CN52" s="87">
        <v>3804912.5647487645</v>
      </c>
      <c r="CO52" s="87">
        <v>3873400.9909142456</v>
      </c>
      <c r="CP52" s="87">
        <v>3943122.2087507024</v>
      </c>
      <c r="CQ52" s="87">
        <v>4014098.4085082151</v>
      </c>
      <c r="CR52" s="87">
        <v>4086352.179861363</v>
      </c>
      <c r="CS52" s="87">
        <v>4159906.5190988672</v>
      </c>
      <c r="CT52" s="87">
        <v>4234784.8364426475</v>
      </c>
      <c r="CU52" s="87">
        <v>4311010.9634986147</v>
      </c>
      <c r="CV52" s="87">
        <v>4388609.1608415898</v>
      </c>
      <c r="CW52" s="87">
        <v>4467604.1257367386</v>
      </c>
      <c r="CX52" s="87">
        <v>4548021</v>
      </c>
      <c r="CY52" s="87">
        <v>4616552</v>
      </c>
      <c r="CZ52" s="87">
        <v>4713160</v>
      </c>
      <c r="DA52" s="87">
        <v>4823330</v>
      </c>
      <c r="DB52" s="87">
        <v>4935956</v>
      </c>
      <c r="DC52" s="87">
        <v>5043251</v>
      </c>
      <c r="DD52" s="87">
        <v>5140910</v>
      </c>
      <c r="DE52" s="87">
        <v>5228005</v>
      </c>
      <c r="DF52" s="87">
        <v>5306538</v>
      </c>
      <c r="DG52" s="87">
        <v>5380718</v>
      </c>
      <c r="DH52" s="87">
        <v>5454938</v>
      </c>
      <c r="DI52" s="15">
        <v>5531451</v>
      </c>
      <c r="DJ52" s="15">
        <v>5608499</v>
      </c>
      <c r="DK52" s="15">
        <v>5679409</v>
      </c>
      <c r="DL52" s="15">
        <v>5734995</v>
      </c>
      <c r="DM52" s="15">
        <v>5770573</v>
      </c>
      <c r="DN52" s="15">
        <v>5781305</v>
      </c>
      <c r="DO52" s="15">
        <v>5774440</v>
      </c>
      <c r="DP52" s="15">
        <v>5771973</v>
      </c>
      <c r="DQ52" s="15">
        <v>5803677</v>
      </c>
      <c r="DR52" s="15">
        <v>5890360</v>
      </c>
      <c r="DS52" s="15">
        <v>6041239</v>
      </c>
      <c r="DT52" s="15">
        <v>6248965</v>
      </c>
      <c r="DU52" s="15">
        <v>6497283</v>
      </c>
      <c r="DV52" s="15">
        <v>6761623</v>
      </c>
      <c r="DW52" s="15">
        <v>7023994</v>
      </c>
      <c r="DX52" s="15">
        <v>7279630</v>
      </c>
      <c r="DY52" s="15">
        <v>7533814</v>
      </c>
      <c r="DZ52" s="15">
        <v>7790774</v>
      </c>
      <c r="EA52" s="15">
        <v>8058112</v>
      </c>
      <c r="EB52" s="15">
        <v>8341290.0000000009</v>
      </c>
      <c r="EC52" s="15">
        <v>8640478</v>
      </c>
      <c r="ED52" s="15">
        <v>8952971</v>
      </c>
      <c r="EE52" s="15">
        <v>9278104</v>
      </c>
      <c r="EF52" s="15">
        <v>9614756</v>
      </c>
      <c r="EG52" s="15">
        <v>9961993</v>
      </c>
      <c r="EH52" s="15">
        <v>10320116</v>
      </c>
      <c r="EI52" s="15">
        <v>10689247</v>
      </c>
      <c r="EJ52" s="15">
        <v>11068051</v>
      </c>
      <c r="EK52" s="15">
        <v>11454784</v>
      </c>
      <c r="EL52" s="15">
        <v>11848385</v>
      </c>
      <c r="EM52" s="15">
        <v>12248901</v>
      </c>
      <c r="EN52" s="15">
        <v>12657361</v>
      </c>
      <c r="EO52" s="15">
        <v>13075044</v>
      </c>
      <c r="EP52" s="15">
        <v>13503753</v>
      </c>
      <c r="EQ52" s="15">
        <v>13945205</v>
      </c>
      <c r="ER52" s="15">
        <v>14400722</v>
      </c>
      <c r="ES52" s="15">
        <v>14871572</v>
      </c>
      <c r="ET52" s="15">
        <v>15359600</v>
      </c>
      <c r="EU52" s="15">
        <v>15866871</v>
      </c>
      <c r="EV52" s="15">
        <v>16395476.999999998</v>
      </c>
      <c r="EW52" s="15">
        <v>16945753</v>
      </c>
      <c r="EX52" s="15">
        <v>17519418</v>
      </c>
      <c r="EY52" s="15">
        <v>18121477</v>
      </c>
      <c r="EZ52" s="15">
        <v>18758138</v>
      </c>
      <c r="FA52" s="15">
        <v>19433604</v>
      </c>
      <c r="FB52" s="15">
        <v>20149905</v>
      </c>
      <c r="FC52" s="15">
        <v>20905360</v>
      </c>
      <c r="FD52" s="15">
        <v>21695636</v>
      </c>
      <c r="FE52" s="15">
        <v>22514275</v>
      </c>
      <c r="FF52" s="15">
        <v>23356247</v>
      </c>
      <c r="FG52" s="15">
        <v>24220660</v>
      </c>
      <c r="FH52" s="15">
        <v>25107925</v>
      </c>
      <c r="FI52" s="15">
        <v>26015786</v>
      </c>
      <c r="FJ52" s="15">
        <v>26941773</v>
      </c>
      <c r="FK52" s="15">
        <v>27884380</v>
      </c>
      <c r="FL52" s="15">
        <v>28842482</v>
      </c>
      <c r="FM52" s="15">
        <v>29816769</v>
      </c>
      <c r="FN52" s="15">
        <v>30809787</v>
      </c>
      <c r="FO52" s="15">
        <v>31825299</v>
      </c>
      <c r="FP52" s="15">
        <v>32866267.999999996</v>
      </c>
    </row>
    <row r="53" spans="1:172" x14ac:dyDescent="0.25">
      <c r="A53" s="2" t="s">
        <v>101</v>
      </c>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row>
    <row r="54" spans="1:172" x14ac:dyDescent="0.25">
      <c r="A54" s="15" t="s">
        <v>56</v>
      </c>
      <c r="B54" s="87">
        <v>1475822.3883430921</v>
      </c>
      <c r="C54" s="87">
        <v>1475822.3883430921</v>
      </c>
      <c r="D54" s="87">
        <v>1475822.3883430921</v>
      </c>
      <c r="E54" s="87">
        <v>1475822.3883430921</v>
      </c>
      <c r="F54" s="87">
        <v>1475822.3883430921</v>
      </c>
      <c r="G54" s="87">
        <v>1475822.3883430921</v>
      </c>
      <c r="H54" s="87">
        <v>1475822.3883430921</v>
      </c>
      <c r="I54" s="87">
        <v>1475822.3883430921</v>
      </c>
      <c r="J54" s="87">
        <v>1475822.3883430921</v>
      </c>
      <c r="K54" s="87">
        <v>1475822.3883430921</v>
      </c>
      <c r="L54" s="87">
        <v>1475822.3883430921</v>
      </c>
      <c r="M54" s="87">
        <v>1475822.3883430921</v>
      </c>
      <c r="N54" s="87">
        <v>1475822.3883430921</v>
      </c>
      <c r="O54" s="87">
        <v>1475822.3883430921</v>
      </c>
      <c r="P54" s="87">
        <v>1475822.3883430921</v>
      </c>
      <c r="Q54" s="87">
        <v>1475822.3883430921</v>
      </c>
      <c r="R54" s="87">
        <v>1475822.3883430921</v>
      </c>
      <c r="S54" s="87">
        <v>1475822.3883430921</v>
      </c>
      <c r="T54" s="87">
        <v>1475822.3883430921</v>
      </c>
      <c r="U54" s="87">
        <v>1475822.3883430921</v>
      </c>
      <c r="V54" s="87">
        <v>1475822.3883430921</v>
      </c>
      <c r="W54" s="87">
        <v>1477298.2107314344</v>
      </c>
      <c r="X54" s="87">
        <v>1478775.5089421656</v>
      </c>
      <c r="Y54" s="87">
        <v>1480254.2844511077</v>
      </c>
      <c r="Z54" s="87">
        <v>1481734.5387355587</v>
      </c>
      <c r="AA54" s="87">
        <v>1483216.2732742939</v>
      </c>
      <c r="AB54" s="87">
        <v>1484699.4895475679</v>
      </c>
      <c r="AC54" s="87">
        <v>1486184.1890371155</v>
      </c>
      <c r="AD54" s="87">
        <v>1487670.3732261525</v>
      </c>
      <c r="AE54" s="87">
        <v>1489158.0435993786</v>
      </c>
      <c r="AF54" s="87">
        <v>1490647.2016429806</v>
      </c>
      <c r="AG54" s="87">
        <v>1492137.8488446232</v>
      </c>
      <c r="AH54" s="87">
        <v>1493629.9866934675</v>
      </c>
      <c r="AI54" s="87">
        <v>1495123.6166801611</v>
      </c>
      <c r="AJ54" s="87">
        <v>1496618.7402968409</v>
      </c>
      <c r="AK54" s="87">
        <v>1498115.3590371374</v>
      </c>
      <c r="AL54" s="87">
        <v>1499613.4743961743</v>
      </c>
      <c r="AM54" s="87">
        <v>1501113.0878705706</v>
      </c>
      <c r="AN54" s="87">
        <v>1502614.200958441</v>
      </c>
      <c r="AO54" s="87">
        <v>1504116.8151593993</v>
      </c>
      <c r="AP54" s="87">
        <v>1505620.9319745579</v>
      </c>
      <c r="AQ54" s="87">
        <v>1510137.7947704808</v>
      </c>
      <c r="AR54" s="87">
        <v>1514668.208154792</v>
      </c>
      <c r="AS54" s="87">
        <v>1519212.2127792558</v>
      </c>
      <c r="AT54" s="87">
        <v>1523769.8494175931</v>
      </c>
      <c r="AU54" s="87">
        <v>1528341.1589658451</v>
      </c>
      <c r="AV54" s="87">
        <v>1532926.1824427422</v>
      </c>
      <c r="AW54" s="87">
        <v>1537524.9609900699</v>
      </c>
      <c r="AX54" s="87">
        <v>1542137.5358730396</v>
      </c>
      <c r="AY54" s="87">
        <v>1546763.948480658</v>
      </c>
      <c r="AZ54" s="87">
        <v>1551404.240326101</v>
      </c>
      <c r="BA54" s="87">
        <v>1556058.4530470793</v>
      </c>
      <c r="BB54" s="87">
        <v>1560726.6284062208</v>
      </c>
      <c r="BC54" s="87">
        <v>1565408.8082914394</v>
      </c>
      <c r="BD54" s="87">
        <v>1570105.0347163142</v>
      </c>
      <c r="BE54" s="87">
        <v>1574815.349820463</v>
      </c>
      <c r="BF54" s="87">
        <v>1579539.7958699246</v>
      </c>
      <c r="BG54" s="87">
        <v>1584278.4152575345</v>
      </c>
      <c r="BH54" s="87">
        <v>1589031.2505033072</v>
      </c>
      <c r="BI54" s="87">
        <v>1593798.3442548171</v>
      </c>
      <c r="BJ54" s="87">
        <v>1598579.7392875799</v>
      </c>
      <c r="BK54" s="87">
        <v>1601776.8987661547</v>
      </c>
      <c r="BL54" s="87">
        <v>1604980.4525636865</v>
      </c>
      <c r="BM54" s="87">
        <v>1608190.4134688135</v>
      </c>
      <c r="BN54" s="87">
        <v>1611406.794295751</v>
      </c>
      <c r="BO54" s="87">
        <v>1614629.6078843416</v>
      </c>
      <c r="BP54" s="87">
        <v>1617858.8671001103</v>
      </c>
      <c r="BQ54" s="87">
        <v>1621094.5848343098</v>
      </c>
      <c r="BR54" s="87">
        <v>1624336.7740039781</v>
      </c>
      <c r="BS54" s="87">
        <v>1627585.4475519855</v>
      </c>
      <c r="BT54" s="87">
        <v>1630840.6184470872</v>
      </c>
      <c r="BU54" s="87">
        <v>1647149.0246315585</v>
      </c>
      <c r="BV54" s="87">
        <v>1663620.5148778746</v>
      </c>
      <c r="BW54" s="87">
        <v>1680256.7200266535</v>
      </c>
      <c r="BX54" s="87">
        <v>1697059.2872269205</v>
      </c>
      <c r="BY54" s="87">
        <v>1714029.8800991902</v>
      </c>
      <c r="BZ54" s="87">
        <v>1731170.1789001825</v>
      </c>
      <c r="CA54" s="87">
        <v>1748481.8806891844</v>
      </c>
      <c r="CB54" s="87">
        <v>1765966.6994960767</v>
      </c>
      <c r="CC54" s="87">
        <v>1783626.3664910379</v>
      </c>
      <c r="CD54" s="87">
        <v>1801462.6301559492</v>
      </c>
      <c r="CE54" s="87">
        <v>1815874.3311971973</v>
      </c>
      <c r="CF54" s="87">
        <v>1830401.3258467754</v>
      </c>
      <c r="CG54" s="87">
        <v>1845044.5364535502</v>
      </c>
      <c r="CH54" s="87">
        <v>1859804.8927451789</v>
      </c>
      <c r="CI54" s="87">
        <v>1874683.3318871411</v>
      </c>
      <c r="CJ54" s="87">
        <v>1889680.7985422385</v>
      </c>
      <c r="CK54" s="87">
        <v>1904798.2449305772</v>
      </c>
      <c r="CL54" s="87">
        <v>1920036.6308900223</v>
      </c>
      <c r="CM54" s="87">
        <v>1935396.9239371428</v>
      </c>
      <c r="CN54" s="87">
        <v>1950880.0993286388</v>
      </c>
      <c r="CO54" s="87">
        <v>1980143.3008185676</v>
      </c>
      <c r="CP54" s="87">
        <v>2009845.4503308455</v>
      </c>
      <c r="CQ54" s="87">
        <v>2039993.1320858076</v>
      </c>
      <c r="CR54" s="87">
        <v>2070593.029067094</v>
      </c>
      <c r="CS54" s="87">
        <v>2101651.9245030996</v>
      </c>
      <c r="CT54" s="87">
        <v>2133176.7033706452</v>
      </c>
      <c r="CU54" s="87">
        <v>2165174.3539212043</v>
      </c>
      <c r="CV54" s="87">
        <v>2197651.9692300218</v>
      </c>
      <c r="CW54" s="87">
        <v>2230616.7487684712</v>
      </c>
      <c r="CX54" s="87">
        <v>2264075.9999999977</v>
      </c>
      <c r="CY54" s="87">
        <v>2307679</v>
      </c>
      <c r="CZ54" s="87">
        <v>2351943</v>
      </c>
      <c r="DA54" s="87">
        <v>2397188</v>
      </c>
      <c r="DB54" s="87">
        <v>2443647</v>
      </c>
      <c r="DC54" s="87">
        <v>2491543</v>
      </c>
      <c r="DD54" s="87">
        <v>2541019</v>
      </c>
      <c r="DE54" s="87">
        <v>2592154</v>
      </c>
      <c r="DF54" s="87">
        <v>2645028</v>
      </c>
      <c r="DG54" s="87">
        <v>2699620</v>
      </c>
      <c r="DH54" s="87">
        <v>2755967</v>
      </c>
      <c r="DI54" s="15">
        <v>2814125</v>
      </c>
      <c r="DJ54" s="15">
        <v>2874215</v>
      </c>
      <c r="DK54" s="15">
        <v>2936478</v>
      </c>
      <c r="DL54" s="15">
        <v>3001160</v>
      </c>
      <c r="DM54" s="15">
        <v>3068465</v>
      </c>
      <c r="DN54" s="15">
        <v>3143654</v>
      </c>
      <c r="DO54" s="15">
        <v>3227835</v>
      </c>
      <c r="DP54" s="15">
        <v>3312735</v>
      </c>
      <c r="DQ54" s="15">
        <v>3386736</v>
      </c>
      <c r="DR54" s="15">
        <v>3444569</v>
      </c>
      <c r="DS54" s="15">
        <v>3472357</v>
      </c>
      <c r="DT54" s="15">
        <v>3479792</v>
      </c>
      <c r="DU54" s="15">
        <v>3512626</v>
      </c>
      <c r="DV54" s="15">
        <v>3632986</v>
      </c>
      <c r="DW54" s="15">
        <v>3880285</v>
      </c>
      <c r="DX54" s="15">
        <v>4278974</v>
      </c>
      <c r="DY54" s="15">
        <v>4802134</v>
      </c>
      <c r="DZ54" s="15">
        <v>5375018</v>
      </c>
      <c r="EA54" s="15">
        <v>5892763</v>
      </c>
      <c r="EB54" s="15">
        <v>6281138</v>
      </c>
      <c r="EC54" s="15">
        <v>6511115</v>
      </c>
      <c r="ED54" s="15">
        <v>6608040</v>
      </c>
      <c r="EE54" s="15">
        <v>6618594</v>
      </c>
      <c r="EF54" s="15">
        <v>6614713</v>
      </c>
      <c r="EG54" s="15">
        <v>6648628</v>
      </c>
      <c r="EH54" s="15">
        <v>6736751</v>
      </c>
      <c r="EI54" s="15">
        <v>6862267</v>
      </c>
      <c r="EJ54" s="15">
        <v>7005226</v>
      </c>
      <c r="EK54" s="15">
        <v>7133263</v>
      </c>
      <c r="EL54" s="15">
        <v>7225089</v>
      </c>
      <c r="EM54" s="15">
        <v>7274026</v>
      </c>
      <c r="EN54" s="15">
        <v>7295380</v>
      </c>
      <c r="EO54" s="15">
        <v>7315864</v>
      </c>
      <c r="EP54" s="15">
        <v>7372592</v>
      </c>
      <c r="EQ54" s="15">
        <v>7491647</v>
      </c>
      <c r="ER54" s="15">
        <v>7682683</v>
      </c>
      <c r="ES54" s="15">
        <v>7936122</v>
      </c>
      <c r="ET54" s="15">
        <v>8235064</v>
      </c>
      <c r="EU54" s="15">
        <v>8553595</v>
      </c>
      <c r="EV54" s="15">
        <v>8872250</v>
      </c>
      <c r="EW54" s="15">
        <v>9186719</v>
      </c>
      <c r="EX54" s="15">
        <v>9501335</v>
      </c>
      <c r="EY54" s="15">
        <v>9815412</v>
      </c>
      <c r="EZ54" s="15">
        <v>10130251</v>
      </c>
      <c r="FA54" s="15">
        <v>10446856</v>
      </c>
      <c r="FB54" s="15">
        <v>10763904</v>
      </c>
      <c r="FC54" s="15">
        <v>11080122</v>
      </c>
      <c r="FD54" s="15">
        <v>11397188</v>
      </c>
      <c r="FE54" s="15">
        <v>11717691</v>
      </c>
      <c r="FF54" s="15">
        <v>12043886</v>
      </c>
      <c r="FG54" s="15">
        <v>12376305</v>
      </c>
      <c r="FH54" s="15">
        <v>12715487</v>
      </c>
      <c r="FI54" s="15">
        <v>13063711</v>
      </c>
      <c r="FJ54" s="15">
        <v>13423571</v>
      </c>
      <c r="FK54" s="15">
        <v>13797204</v>
      </c>
      <c r="FL54" s="15">
        <v>14185635</v>
      </c>
      <c r="FM54" s="15">
        <v>14589165</v>
      </c>
      <c r="FN54" s="15">
        <v>15008225</v>
      </c>
      <c r="FO54" s="15">
        <v>15442906</v>
      </c>
      <c r="FP54" s="15">
        <v>15893219</v>
      </c>
    </row>
    <row r="55" spans="1:172" x14ac:dyDescent="0.25">
      <c r="A55" s="15" t="s">
        <v>60</v>
      </c>
      <c r="B55" s="87">
        <v>40414.274113268133</v>
      </c>
      <c r="C55" s="87">
        <v>40414.274113268133</v>
      </c>
      <c r="D55" s="87">
        <v>40414.274113268133</v>
      </c>
      <c r="E55" s="87">
        <v>40414.274113268133</v>
      </c>
      <c r="F55" s="87">
        <v>40414.274113268133</v>
      </c>
      <c r="G55" s="87">
        <v>40414.274113268133</v>
      </c>
      <c r="H55" s="87">
        <v>40414.274113268133</v>
      </c>
      <c r="I55" s="87">
        <v>40414.274113268133</v>
      </c>
      <c r="J55" s="87">
        <v>40414.274113268133</v>
      </c>
      <c r="K55" s="87">
        <v>40414.274113268133</v>
      </c>
      <c r="L55" s="87">
        <v>40414.274113268075</v>
      </c>
      <c r="M55" s="87">
        <v>40414.274113268082</v>
      </c>
      <c r="N55" s="87">
        <v>40414.274113268097</v>
      </c>
      <c r="O55" s="87">
        <v>40414.274113268104</v>
      </c>
      <c r="P55" s="87">
        <v>40414.274113268111</v>
      </c>
      <c r="Q55" s="87">
        <v>40414.274113268119</v>
      </c>
      <c r="R55" s="87">
        <v>40414.274113268133</v>
      </c>
      <c r="S55" s="87">
        <v>40414.27411326814</v>
      </c>
      <c r="T55" s="87">
        <v>40414.274113268148</v>
      </c>
      <c r="U55" s="87">
        <v>40414.274113268155</v>
      </c>
      <c r="V55" s="87">
        <v>40414.274113268169</v>
      </c>
      <c r="W55" s="87">
        <v>40454.688387381466</v>
      </c>
      <c r="X55" s="87">
        <v>40495.143075768836</v>
      </c>
      <c r="Y55" s="87">
        <v>40535.638218844608</v>
      </c>
      <c r="Z55" s="87">
        <v>40576.173857063448</v>
      </c>
      <c r="AA55" s="87">
        <v>40616.750030920499</v>
      </c>
      <c r="AB55" s="87">
        <v>40657.366780951415</v>
      </c>
      <c r="AC55" s="87">
        <v>40698.024147732365</v>
      </c>
      <c r="AD55" s="87">
        <v>40738.722171880094</v>
      </c>
      <c r="AE55" s="87">
        <v>40779.460894051968</v>
      </c>
      <c r="AF55" s="87">
        <v>40820.240354946007</v>
      </c>
      <c r="AG55" s="87">
        <v>40861.060595300936</v>
      </c>
      <c r="AH55" s="87">
        <v>40901.921655896222</v>
      </c>
      <c r="AI55" s="87">
        <v>40942.82357755211</v>
      </c>
      <c r="AJ55" s="87">
        <v>40983.766401129644</v>
      </c>
      <c r="AK55" s="87">
        <v>41024.750167530758</v>
      </c>
      <c r="AL55" s="87">
        <v>41065.774917698269</v>
      </c>
      <c r="AM55" s="87">
        <v>41106.840692615959</v>
      </c>
      <c r="AN55" s="87">
        <v>41147.947533308565</v>
      </c>
      <c r="AO55" s="87">
        <v>41189.095480841861</v>
      </c>
      <c r="AP55" s="87">
        <v>41230.284576322636</v>
      </c>
      <c r="AQ55" s="87">
        <v>41353.975430051607</v>
      </c>
      <c r="AR55" s="87">
        <v>41478.037356341774</v>
      </c>
      <c r="AS55" s="87">
        <v>41602.471468410797</v>
      </c>
      <c r="AT55" s="87">
        <v>41727.278882816041</v>
      </c>
      <c r="AU55" s="87">
        <v>41852.460719464485</v>
      </c>
      <c r="AV55" s="87">
        <v>41978.018101622882</v>
      </c>
      <c r="AW55" s="87">
        <v>42103.952155927756</v>
      </c>
      <c r="AX55" s="87">
        <v>42230.264012395543</v>
      </c>
      <c r="AY55" s="87">
        <v>42356.954804432731</v>
      </c>
      <c r="AZ55" s="87">
        <v>42484.025668845999</v>
      </c>
      <c r="BA55" s="87">
        <v>42611.477745852535</v>
      </c>
      <c r="BB55" s="87">
        <v>42739.312179090091</v>
      </c>
      <c r="BC55" s="87">
        <v>42867.530115627349</v>
      </c>
      <c r="BD55" s="87">
        <v>42996.132705974233</v>
      </c>
      <c r="BE55" s="87">
        <v>43125.121104092141</v>
      </c>
      <c r="BF55" s="87">
        <v>43254.496467404417</v>
      </c>
      <c r="BG55" s="87">
        <v>43384.259956806622</v>
      </c>
      <c r="BH55" s="87">
        <v>43514.412736677034</v>
      </c>
      <c r="BI55" s="87">
        <v>43644.95597488706</v>
      </c>
      <c r="BJ55" s="87">
        <v>43775.890842811787</v>
      </c>
      <c r="BK55" s="87">
        <v>43863.442624497409</v>
      </c>
      <c r="BL55" s="87">
        <v>43951.169509746403</v>
      </c>
      <c r="BM55" s="87">
        <v>44039.071848765896</v>
      </c>
      <c r="BN55" s="87">
        <v>44127.149992463426</v>
      </c>
      <c r="BO55" s="87">
        <v>44215.404292448344</v>
      </c>
      <c r="BP55" s="87">
        <v>44303.835101033248</v>
      </c>
      <c r="BQ55" s="87">
        <v>44392.442771235314</v>
      </c>
      <c r="BR55" s="87">
        <v>44481.227656777788</v>
      </c>
      <c r="BS55" s="87">
        <v>44570.190112091332</v>
      </c>
      <c r="BT55" s="87">
        <v>44659.330492315494</v>
      </c>
      <c r="BU55" s="87">
        <v>45105.923797238647</v>
      </c>
      <c r="BV55" s="87">
        <v>45556.983035211029</v>
      </c>
      <c r="BW55" s="87">
        <v>46012.55286556315</v>
      </c>
      <c r="BX55" s="87">
        <v>46472.678394218776</v>
      </c>
      <c r="BY55" s="87">
        <v>46937.405178160967</v>
      </c>
      <c r="BZ55" s="87">
        <v>47406.779229942564</v>
      </c>
      <c r="CA55" s="87">
        <v>47880.847022242007</v>
      </c>
      <c r="CB55" s="87">
        <v>48359.65549246443</v>
      </c>
      <c r="CC55" s="87">
        <v>48843.252047389076</v>
      </c>
      <c r="CD55" s="87">
        <v>49331.684567862998</v>
      </c>
      <c r="CE55" s="87">
        <v>49726.3380444059</v>
      </c>
      <c r="CF55" s="87">
        <v>50124.148748761152</v>
      </c>
      <c r="CG55" s="87">
        <v>50525.141938751243</v>
      </c>
      <c r="CH55" s="87">
        <v>50929.343074261255</v>
      </c>
      <c r="CI55" s="87">
        <v>51336.777818855342</v>
      </c>
      <c r="CJ55" s="87">
        <v>51747.472041406196</v>
      </c>
      <c r="CK55" s="87">
        <v>52161.451817737448</v>
      </c>
      <c r="CL55" s="87">
        <v>52578.743432279349</v>
      </c>
      <c r="CM55" s="87">
        <v>52999.373379737583</v>
      </c>
      <c r="CN55" s="87">
        <v>53423.368366775496</v>
      </c>
      <c r="CO55" s="87">
        <v>54224.718892277117</v>
      </c>
      <c r="CP55" s="87">
        <v>55038.089675661264</v>
      </c>
      <c r="CQ55" s="87">
        <v>55863.661020796178</v>
      </c>
      <c r="CR55" s="87">
        <v>56701.615936108115</v>
      </c>
      <c r="CS55" s="87">
        <v>57552.140175149725</v>
      </c>
      <c r="CT55" s="87">
        <v>58415.422277776961</v>
      </c>
      <c r="CU55" s="87">
        <v>59291.653611943613</v>
      </c>
      <c r="CV55" s="87">
        <v>60181.028416122754</v>
      </c>
      <c r="CW55" s="87">
        <v>61083.743842364587</v>
      </c>
      <c r="CX55" s="87">
        <v>62000.000000000051</v>
      </c>
      <c r="CY55" s="87">
        <v>63313</v>
      </c>
      <c r="CZ55" s="87">
        <v>64744</v>
      </c>
      <c r="DA55" s="87">
        <v>66273</v>
      </c>
      <c r="DB55" s="87">
        <v>67884</v>
      </c>
      <c r="DC55" s="87">
        <v>69593</v>
      </c>
      <c r="DD55" s="87">
        <v>71494</v>
      </c>
      <c r="DE55" s="87">
        <v>73699</v>
      </c>
      <c r="DF55" s="87">
        <v>76352</v>
      </c>
      <c r="DG55" s="87">
        <v>79615</v>
      </c>
      <c r="DH55" s="87">
        <v>83634</v>
      </c>
      <c r="DI55" s="15">
        <v>88503</v>
      </c>
      <c r="DJ55" s="15">
        <v>94203</v>
      </c>
      <c r="DK55" s="15">
        <v>100618</v>
      </c>
      <c r="DL55" s="15">
        <v>107582</v>
      </c>
      <c r="DM55" s="15">
        <v>114976</v>
      </c>
      <c r="DN55" s="15">
        <v>122876</v>
      </c>
      <c r="DO55" s="15">
        <v>131405</v>
      </c>
      <c r="DP55" s="15">
        <v>140462</v>
      </c>
      <c r="DQ55" s="15">
        <v>149889</v>
      </c>
      <c r="DR55" s="15">
        <v>159662</v>
      </c>
      <c r="DS55" s="15">
        <v>169372</v>
      </c>
      <c r="DT55" s="15">
        <v>179237</v>
      </c>
      <c r="DU55" s="15">
        <v>190569</v>
      </c>
      <c r="DV55" s="15">
        <v>205180</v>
      </c>
      <c r="DW55" s="15">
        <v>224177</v>
      </c>
      <c r="DX55" s="15">
        <v>248556</v>
      </c>
      <c r="DY55" s="15">
        <v>277472</v>
      </c>
      <c r="DZ55" s="15">
        <v>308008</v>
      </c>
      <c r="EA55" s="15">
        <v>336080</v>
      </c>
      <c r="EB55" s="15">
        <v>358960</v>
      </c>
      <c r="EC55" s="15">
        <v>374934</v>
      </c>
      <c r="ED55" s="15">
        <v>385268</v>
      </c>
      <c r="EE55" s="15">
        <v>393800</v>
      </c>
      <c r="EF55" s="15">
        <v>406018</v>
      </c>
      <c r="EG55" s="15">
        <v>425608</v>
      </c>
      <c r="EH55" s="15">
        <v>454359</v>
      </c>
      <c r="EI55" s="15">
        <v>490337</v>
      </c>
      <c r="EJ55" s="15">
        <v>528993</v>
      </c>
      <c r="EK55" s="15">
        <v>563855</v>
      </c>
      <c r="EL55" s="15">
        <v>590393</v>
      </c>
      <c r="EM55" s="15">
        <v>606843</v>
      </c>
      <c r="EN55" s="15">
        <v>615050</v>
      </c>
      <c r="EO55" s="15">
        <v>618504</v>
      </c>
      <c r="EP55" s="15">
        <v>622364</v>
      </c>
      <c r="EQ55" s="15">
        <v>630385</v>
      </c>
      <c r="ER55" s="15">
        <v>643649</v>
      </c>
      <c r="ES55" s="15">
        <v>660858</v>
      </c>
      <c r="ET55" s="15">
        <v>680465</v>
      </c>
      <c r="EU55" s="15">
        <v>699973</v>
      </c>
      <c r="EV55" s="15">
        <v>717577</v>
      </c>
      <c r="EW55" s="15">
        <v>733019</v>
      </c>
      <c r="EX55" s="15">
        <v>746947</v>
      </c>
      <c r="EY55" s="15">
        <v>759639</v>
      </c>
      <c r="EZ55" s="15">
        <v>771599</v>
      </c>
      <c r="FA55" s="15">
        <v>783248</v>
      </c>
      <c r="FB55" s="15">
        <v>794554</v>
      </c>
      <c r="FC55" s="15">
        <v>805456</v>
      </c>
      <c r="FD55" s="15">
        <v>816361</v>
      </c>
      <c r="FE55" s="15">
        <v>827820</v>
      </c>
      <c r="FF55" s="15">
        <v>840194</v>
      </c>
      <c r="FG55" s="15">
        <v>853671</v>
      </c>
      <c r="FH55" s="15">
        <v>868136</v>
      </c>
      <c r="FI55" s="15">
        <v>883296</v>
      </c>
      <c r="FJ55" s="15">
        <v>898707</v>
      </c>
      <c r="FK55" s="15">
        <v>913998</v>
      </c>
      <c r="FL55" s="15">
        <v>929117</v>
      </c>
      <c r="FM55" s="15">
        <v>944100</v>
      </c>
      <c r="FN55" s="15">
        <v>958923</v>
      </c>
      <c r="FO55" s="15">
        <v>973557</v>
      </c>
      <c r="FP55" s="15">
        <v>988002</v>
      </c>
    </row>
    <row r="56" spans="1:172" x14ac:dyDescent="0.25">
      <c r="A56" s="15" t="s">
        <v>61</v>
      </c>
      <c r="B56" s="87">
        <v>11132028.068549082</v>
      </c>
      <c r="C56" s="87">
        <v>11132028.068549082</v>
      </c>
      <c r="D56" s="87">
        <v>11132028.068549082</v>
      </c>
      <c r="E56" s="87">
        <v>11132028.068549082</v>
      </c>
      <c r="F56" s="87">
        <v>11132028.068549082</v>
      </c>
      <c r="G56" s="87">
        <v>11132028.068549082</v>
      </c>
      <c r="H56" s="87">
        <v>11132028.068549082</v>
      </c>
      <c r="I56" s="87">
        <v>11132028.068549082</v>
      </c>
      <c r="J56" s="87">
        <v>11132028.068549082</v>
      </c>
      <c r="K56" s="87">
        <v>11132028.068549082</v>
      </c>
      <c r="L56" s="87">
        <v>11132028.068549082</v>
      </c>
      <c r="M56" s="87">
        <v>11132028.068549082</v>
      </c>
      <c r="N56" s="87">
        <v>11132028.068549082</v>
      </c>
      <c r="O56" s="87">
        <v>11132028.068549082</v>
      </c>
      <c r="P56" s="87">
        <v>11132028.068549082</v>
      </c>
      <c r="Q56" s="87">
        <v>11132028.068549082</v>
      </c>
      <c r="R56" s="87">
        <v>11132028.068549082</v>
      </c>
      <c r="S56" s="87">
        <v>11132028.068549082</v>
      </c>
      <c r="T56" s="87">
        <v>11132028.068549082</v>
      </c>
      <c r="U56" s="87">
        <v>11132028.068549082</v>
      </c>
      <c r="V56" s="87">
        <v>11132028.068549082</v>
      </c>
      <c r="W56" s="87">
        <v>11143160.096617632</v>
      </c>
      <c r="X56" s="87">
        <v>11154303.256714249</v>
      </c>
      <c r="Y56" s="87">
        <v>11165457.559970966</v>
      </c>
      <c r="Z56" s="87">
        <v>11176623.017530939</v>
      </c>
      <c r="AA56" s="87">
        <v>11187799.640548468</v>
      </c>
      <c r="AB56" s="87">
        <v>11198987.440189017</v>
      </c>
      <c r="AC56" s="87">
        <v>11210186.427629208</v>
      </c>
      <c r="AD56" s="87">
        <v>11221396.614056841</v>
      </c>
      <c r="AE56" s="87">
        <v>11232618.010670898</v>
      </c>
      <c r="AF56" s="87">
        <v>11243850.628681602</v>
      </c>
      <c r="AG56" s="87">
        <v>11255094.479310278</v>
      </c>
      <c r="AH56" s="87">
        <v>11266349.573789584</v>
      </c>
      <c r="AI56" s="87">
        <v>11277615.923363371</v>
      </c>
      <c r="AJ56" s="87">
        <v>11288893.539286729</v>
      </c>
      <c r="AK56" s="87">
        <v>11300182.432826011</v>
      </c>
      <c r="AL56" s="87">
        <v>11311482.615258833</v>
      </c>
      <c r="AM56" s="87">
        <v>11322794.09787409</v>
      </c>
      <c r="AN56" s="87">
        <v>11334116.891971961</v>
      </c>
      <c r="AO56" s="87">
        <v>11345451.008863928</v>
      </c>
      <c r="AP56" s="87">
        <v>11356796.459872836</v>
      </c>
      <c r="AQ56" s="87">
        <v>11368153.256332705</v>
      </c>
      <c r="AR56" s="87">
        <v>11379521.409589032</v>
      </c>
      <c r="AS56" s="87">
        <v>11390900.93099862</v>
      </c>
      <c r="AT56" s="87">
        <v>11402291.831929613</v>
      </c>
      <c r="AU56" s="87">
        <v>11413694.123761538</v>
      </c>
      <c r="AV56" s="87">
        <v>11425107.817885295</v>
      </c>
      <c r="AW56" s="87">
        <v>11436532.925703177</v>
      </c>
      <c r="AX56" s="87">
        <v>11447969.458628878</v>
      </c>
      <c r="AY56" s="87">
        <v>11459417.428087503</v>
      </c>
      <c r="AZ56" s="87">
        <v>11470876.845515585</v>
      </c>
      <c r="BA56" s="87">
        <v>11551172.983434187</v>
      </c>
      <c r="BB56" s="87">
        <v>11632031.194318218</v>
      </c>
      <c r="BC56" s="87">
        <v>11713455.412678441</v>
      </c>
      <c r="BD56" s="87">
        <v>11795449.600567183</v>
      </c>
      <c r="BE56" s="87">
        <v>11878017.747771148</v>
      </c>
      <c r="BF56" s="87">
        <v>11961163.872005537</v>
      </c>
      <c r="BG56" s="87">
        <v>12044892.019109569</v>
      </c>
      <c r="BH56" s="87">
        <v>12129206.263243331</v>
      </c>
      <c r="BI56" s="87">
        <v>12214110.707086027</v>
      </c>
      <c r="BJ56" s="87">
        <v>12299609.482035615</v>
      </c>
      <c r="BK56" s="87">
        <v>12373407.13892783</v>
      </c>
      <c r="BL56" s="87">
        <v>12447647.581761399</v>
      </c>
      <c r="BM56" s="87">
        <v>12522333.467251971</v>
      </c>
      <c r="BN56" s="87">
        <v>12597467.468055487</v>
      </c>
      <c r="BO56" s="87">
        <v>12673052.272863822</v>
      </c>
      <c r="BP56" s="87">
        <v>12749090.586501004</v>
      </c>
      <c r="BQ56" s="87">
        <v>12825585.130020015</v>
      </c>
      <c r="BR56" s="87">
        <v>12902538.640800139</v>
      </c>
      <c r="BS56" s="87">
        <v>12979953.87264494</v>
      </c>
      <c r="BT56" s="87">
        <v>13057833.595880793</v>
      </c>
      <c r="BU56" s="87">
        <v>13188411.931839602</v>
      </c>
      <c r="BV56" s="87">
        <v>13320296.051157996</v>
      </c>
      <c r="BW56" s="87">
        <v>13453499.011669578</v>
      </c>
      <c r="BX56" s="87">
        <v>13588034.001786273</v>
      </c>
      <c r="BY56" s="87">
        <v>13723914.341804137</v>
      </c>
      <c r="BZ56" s="87">
        <v>13861153.485222176</v>
      </c>
      <c r="CA56" s="87">
        <v>13999765.020074401</v>
      </c>
      <c r="CB56" s="87">
        <v>14139762.670275146</v>
      </c>
      <c r="CC56" s="87">
        <v>14281160.296977898</v>
      </c>
      <c r="CD56" s="87">
        <v>14423971.89994766</v>
      </c>
      <c r="CE56" s="87">
        <v>14539363.675147243</v>
      </c>
      <c r="CF56" s="87">
        <v>14655678.584548421</v>
      </c>
      <c r="CG56" s="87">
        <v>14772924.01322481</v>
      </c>
      <c r="CH56" s="87">
        <v>14891107.405330608</v>
      </c>
      <c r="CI56" s="87">
        <v>15010236.264573252</v>
      </c>
      <c r="CJ56" s="87">
        <v>15130318.154689841</v>
      </c>
      <c r="CK56" s="87">
        <v>15251360.69992736</v>
      </c>
      <c r="CL56" s="87">
        <v>15373371.585526779</v>
      </c>
      <c r="CM56" s="87">
        <v>15496358.558210995</v>
      </c>
      <c r="CN56" s="87">
        <v>15620329.426676715</v>
      </c>
      <c r="CO56" s="87">
        <v>15854634.368076865</v>
      </c>
      <c r="CP56" s="87">
        <v>16092453.88359802</v>
      </c>
      <c r="CQ56" s="87">
        <v>16333840.69185199</v>
      </c>
      <c r="CR56" s="87">
        <v>16578848.302229771</v>
      </c>
      <c r="CS56" s="87">
        <v>16827531.026763223</v>
      </c>
      <c r="CT56" s="87">
        <v>17079943.992164671</v>
      </c>
      <c r="CU56" s="87">
        <v>17336143.152047142</v>
      </c>
      <c r="CV56" s="87">
        <v>17596185.29932785</v>
      </c>
      <c r="CW56" s="87">
        <v>17860128.07881777</v>
      </c>
      <c r="CX56" s="87">
        <v>18128030.000000041</v>
      </c>
      <c r="CY56" s="87">
        <v>18466973</v>
      </c>
      <c r="CZ56" s="87">
        <v>18819701</v>
      </c>
      <c r="DA56" s="87">
        <v>19184288</v>
      </c>
      <c r="DB56" s="87">
        <v>19560012</v>
      </c>
      <c r="DC56" s="87">
        <v>19947291</v>
      </c>
      <c r="DD56" s="87">
        <v>20347810</v>
      </c>
      <c r="DE56" s="87">
        <v>20764450</v>
      </c>
      <c r="DF56" s="87">
        <v>21201028</v>
      </c>
      <c r="DG56" s="87">
        <v>21661994</v>
      </c>
      <c r="DH56" s="87">
        <v>22151284</v>
      </c>
      <c r="DI56" s="15">
        <v>22671193</v>
      </c>
      <c r="DJ56" s="15">
        <v>23221385</v>
      </c>
      <c r="DK56" s="15">
        <v>23798418</v>
      </c>
      <c r="DL56" s="15">
        <v>24397010</v>
      </c>
      <c r="DM56" s="15">
        <v>25013634</v>
      </c>
      <c r="DN56" s="15">
        <v>25641040</v>
      </c>
      <c r="DO56" s="15">
        <v>26280135</v>
      </c>
      <c r="DP56" s="15">
        <v>26944386</v>
      </c>
      <c r="DQ56" s="15">
        <v>27652715</v>
      </c>
      <c r="DR56" s="15">
        <v>28415080</v>
      </c>
      <c r="DS56" s="15">
        <v>29248650</v>
      </c>
      <c r="DT56" s="15">
        <v>30140799</v>
      </c>
      <c r="DU56" s="15">
        <v>31036670</v>
      </c>
      <c r="DV56" s="15">
        <v>31861353</v>
      </c>
      <c r="DW56" s="15">
        <v>32566855</v>
      </c>
      <c r="DX56" s="15">
        <v>33128150.999999996</v>
      </c>
      <c r="DY56" s="15">
        <v>33577240</v>
      </c>
      <c r="DZ56" s="15">
        <v>33993301</v>
      </c>
      <c r="EA56" s="15">
        <v>34487806</v>
      </c>
      <c r="EB56" s="15">
        <v>35141703</v>
      </c>
      <c r="EC56" s="15">
        <v>35984531</v>
      </c>
      <c r="ED56" s="15">
        <v>36995246</v>
      </c>
      <c r="EE56" s="15">
        <v>38142679</v>
      </c>
      <c r="EF56" s="15">
        <v>39374346</v>
      </c>
      <c r="EG56" s="15">
        <v>40652146</v>
      </c>
      <c r="EH56" s="15">
        <v>41965696</v>
      </c>
      <c r="EI56" s="15">
        <v>43329238</v>
      </c>
      <c r="EJ56" s="15">
        <v>44757205</v>
      </c>
      <c r="EK56" s="15">
        <v>46272308</v>
      </c>
      <c r="EL56" s="15">
        <v>47887864</v>
      </c>
      <c r="EM56" s="15">
        <v>49609976</v>
      </c>
      <c r="EN56" s="15">
        <v>51423591</v>
      </c>
      <c r="EO56" s="15">
        <v>53295556</v>
      </c>
      <c r="EP56" s="15">
        <v>55180993</v>
      </c>
      <c r="EQ56" s="15">
        <v>57047906</v>
      </c>
      <c r="ER56" s="15">
        <v>58883531</v>
      </c>
      <c r="ES56" s="15">
        <v>60697443</v>
      </c>
      <c r="ET56" s="15">
        <v>62507724</v>
      </c>
      <c r="EU56" s="15">
        <v>64343008</v>
      </c>
      <c r="EV56" s="15">
        <v>66224808.999999993</v>
      </c>
      <c r="EW56" s="15">
        <v>68159422</v>
      </c>
      <c r="EX56" s="15">
        <v>70142090</v>
      </c>
      <c r="EY56" s="15">
        <v>72170581</v>
      </c>
      <c r="EZ56" s="15">
        <v>74239508</v>
      </c>
      <c r="FA56" s="15">
        <v>76346310</v>
      </c>
      <c r="FB56" s="15">
        <v>78489205</v>
      </c>
      <c r="FC56" s="15">
        <v>80674343</v>
      </c>
      <c r="FD56" s="15">
        <v>82916236</v>
      </c>
      <c r="FE56" s="15">
        <v>85233923</v>
      </c>
      <c r="FF56" s="15">
        <v>87639962</v>
      </c>
      <c r="FG56" s="15">
        <v>90139928</v>
      </c>
      <c r="FH56" s="15">
        <v>92726982</v>
      </c>
      <c r="FI56" s="15">
        <v>95385793</v>
      </c>
      <c r="FJ56" s="15">
        <v>98094264</v>
      </c>
      <c r="FK56" s="15">
        <v>100835453</v>
      </c>
      <c r="FL56" s="15">
        <v>103603461</v>
      </c>
      <c r="FM56" s="15">
        <v>106399926</v>
      </c>
      <c r="FN56" s="15">
        <v>109224410</v>
      </c>
      <c r="FO56" s="15">
        <v>112078727</v>
      </c>
      <c r="FP56" s="15">
        <v>114963583</v>
      </c>
    </row>
    <row r="57" spans="1:172" x14ac:dyDescent="0.25">
      <c r="A57" s="15" t="s">
        <v>62</v>
      </c>
      <c r="B57" s="87">
        <v>495025.3676934159</v>
      </c>
      <c r="C57" s="87">
        <v>495025.3676934159</v>
      </c>
      <c r="D57" s="87">
        <v>495025.3676934159</v>
      </c>
      <c r="E57" s="87">
        <v>495025.3676934159</v>
      </c>
      <c r="F57" s="87">
        <v>495025.3676934159</v>
      </c>
      <c r="G57" s="87">
        <v>495025.3676934159</v>
      </c>
      <c r="H57" s="87">
        <v>495025.3676934159</v>
      </c>
      <c r="I57" s="87">
        <v>495025.3676934159</v>
      </c>
      <c r="J57" s="87">
        <v>495025.3676934159</v>
      </c>
      <c r="K57" s="87">
        <v>495025.3676934159</v>
      </c>
      <c r="L57" s="87">
        <v>495025.36769341514</v>
      </c>
      <c r="M57" s="87">
        <v>495025.36769341526</v>
      </c>
      <c r="N57" s="87">
        <v>495025.36769341538</v>
      </c>
      <c r="O57" s="87">
        <v>495025.36769341549</v>
      </c>
      <c r="P57" s="87">
        <v>495025.36769341555</v>
      </c>
      <c r="Q57" s="87">
        <v>495025.36769341567</v>
      </c>
      <c r="R57" s="87">
        <v>495025.36769341578</v>
      </c>
      <c r="S57" s="87">
        <v>495025.3676934159</v>
      </c>
      <c r="T57" s="87">
        <v>495025.36769341602</v>
      </c>
      <c r="U57" s="87">
        <v>495025.36769341613</v>
      </c>
      <c r="V57" s="87">
        <v>495025.36769341625</v>
      </c>
      <c r="W57" s="87">
        <v>495520.39306110999</v>
      </c>
      <c r="X57" s="87">
        <v>496015.91345417098</v>
      </c>
      <c r="Y57" s="87">
        <v>496511.92936762515</v>
      </c>
      <c r="Z57" s="87">
        <v>497008.44129699271</v>
      </c>
      <c r="AA57" s="87">
        <v>497505.44973828958</v>
      </c>
      <c r="AB57" s="87">
        <v>498002.95518802776</v>
      </c>
      <c r="AC57" s="87">
        <v>498500.9581432158</v>
      </c>
      <c r="AD57" s="87">
        <v>498999.45910135901</v>
      </c>
      <c r="AE57" s="87">
        <v>499498.45856046031</v>
      </c>
      <c r="AF57" s="87">
        <v>499997.95701902075</v>
      </c>
      <c r="AG57" s="87">
        <v>500497.95497603953</v>
      </c>
      <c r="AH57" s="87">
        <v>500998.45293101534</v>
      </c>
      <c r="AI57" s="87">
        <v>501499.45138394623</v>
      </c>
      <c r="AJ57" s="87">
        <v>502000.95083533</v>
      </c>
      <c r="AK57" s="87">
        <v>502502.95178616513</v>
      </c>
      <c r="AL57" s="87">
        <v>503005.45473795111</v>
      </c>
      <c r="AM57" s="87">
        <v>503508.46019268892</v>
      </c>
      <c r="AN57" s="87">
        <v>504011.96865288151</v>
      </c>
      <c r="AO57" s="87">
        <v>504515.98062153417</v>
      </c>
      <c r="AP57" s="87">
        <v>505020.49660215579</v>
      </c>
      <c r="AQ57" s="87">
        <v>508555.64007837093</v>
      </c>
      <c r="AR57" s="87">
        <v>512115.52955891966</v>
      </c>
      <c r="AS57" s="87">
        <v>515700.33826583205</v>
      </c>
      <c r="AT57" s="87">
        <v>519310.240633693</v>
      </c>
      <c r="AU57" s="87">
        <v>522945.41231812886</v>
      </c>
      <c r="AV57" s="87">
        <v>526606.03020435583</v>
      </c>
      <c r="AW57" s="87">
        <v>530292.27241578628</v>
      </c>
      <c r="AX57" s="87">
        <v>534004.31832269684</v>
      </c>
      <c r="AY57" s="87">
        <v>537742.34855095576</v>
      </c>
      <c r="AZ57" s="87">
        <v>541506.54499081231</v>
      </c>
      <c r="BA57" s="87">
        <v>545297.09080574778</v>
      </c>
      <c r="BB57" s="87">
        <v>549114.1704413878</v>
      </c>
      <c r="BC57" s="87">
        <v>552957.9696344774</v>
      </c>
      <c r="BD57" s="87">
        <v>556828.67542191851</v>
      </c>
      <c r="BE57" s="87">
        <v>560726.47614987171</v>
      </c>
      <c r="BF57" s="87">
        <v>564651.56148292066</v>
      </c>
      <c r="BG57" s="87">
        <v>568604.12241330091</v>
      </c>
      <c r="BH57" s="87">
        <v>572584.35127019382</v>
      </c>
      <c r="BI57" s="87">
        <v>576592.44172908494</v>
      </c>
      <c r="BJ57" s="87">
        <v>580628.58882118773</v>
      </c>
      <c r="BK57" s="87">
        <v>581789.84599883005</v>
      </c>
      <c r="BL57" s="87">
        <v>582953.42569082766</v>
      </c>
      <c r="BM57" s="87">
        <v>584119.3325422093</v>
      </c>
      <c r="BN57" s="87">
        <v>585287.57120729377</v>
      </c>
      <c r="BO57" s="87">
        <v>586458.1463497082</v>
      </c>
      <c r="BP57" s="87">
        <v>587631.06264240772</v>
      </c>
      <c r="BQ57" s="87">
        <v>588806.3247676926</v>
      </c>
      <c r="BR57" s="87">
        <v>589983.93741722801</v>
      </c>
      <c r="BS57" s="87">
        <v>591163.90529206232</v>
      </c>
      <c r="BT57" s="87">
        <v>592346.23310264631</v>
      </c>
      <c r="BU57" s="87">
        <v>598269.69543367298</v>
      </c>
      <c r="BV57" s="87">
        <v>604252.39238800982</v>
      </c>
      <c r="BW57" s="87">
        <v>610294.91631189</v>
      </c>
      <c r="BX57" s="87">
        <v>616397.86547500908</v>
      </c>
      <c r="BY57" s="87">
        <v>622561.84412975935</v>
      </c>
      <c r="BZ57" s="87">
        <v>628787.46257105714</v>
      </c>
      <c r="CA57" s="87">
        <v>635075.33719676768</v>
      </c>
      <c r="CB57" s="87">
        <v>641426.09056873561</v>
      </c>
      <c r="CC57" s="87">
        <v>647840.35147442308</v>
      </c>
      <c r="CD57" s="87">
        <v>654318.75498916639</v>
      </c>
      <c r="CE57" s="87">
        <v>659553.3050290799</v>
      </c>
      <c r="CF57" s="87">
        <v>664829.7314693128</v>
      </c>
      <c r="CG57" s="87">
        <v>670148.36932106747</v>
      </c>
      <c r="CH57" s="87">
        <v>675509.55627563607</v>
      </c>
      <c r="CI57" s="87">
        <v>680913.63272584148</v>
      </c>
      <c r="CJ57" s="87">
        <v>686360.94178764836</v>
      </c>
      <c r="CK57" s="87">
        <v>691851.82932194974</v>
      </c>
      <c r="CL57" s="87">
        <v>697386.6439565256</v>
      </c>
      <c r="CM57" s="87">
        <v>702965.73710817785</v>
      </c>
      <c r="CN57" s="87">
        <v>708589.4630050431</v>
      </c>
      <c r="CO57" s="87">
        <v>719218.30495011853</v>
      </c>
      <c r="CP57" s="87">
        <v>730006.57952437026</v>
      </c>
      <c r="CQ57" s="87">
        <v>740956.67821723572</v>
      </c>
      <c r="CR57" s="87">
        <v>752071.02839049418</v>
      </c>
      <c r="CS57" s="87">
        <v>763352.09381635138</v>
      </c>
      <c r="CT57" s="87">
        <v>774802.37522359658</v>
      </c>
      <c r="CU57" s="87">
        <v>786424.41085195041</v>
      </c>
      <c r="CV57" s="87">
        <v>798220.77701472957</v>
      </c>
      <c r="CW57" s="87">
        <v>810194.08866995049</v>
      </c>
      <c r="CX57" s="87">
        <v>822346.99999999965</v>
      </c>
      <c r="CY57" s="87">
        <v>835000</v>
      </c>
      <c r="CZ57" s="87">
        <v>849258</v>
      </c>
      <c r="DA57" s="87">
        <v>864893</v>
      </c>
      <c r="DB57" s="87">
        <v>881761</v>
      </c>
      <c r="DC57" s="87">
        <v>899746</v>
      </c>
      <c r="DD57" s="87">
        <v>918849</v>
      </c>
      <c r="DE57" s="87">
        <v>939085</v>
      </c>
      <c r="DF57" s="87">
        <v>960538</v>
      </c>
      <c r="DG57" s="87">
        <v>983337</v>
      </c>
      <c r="DH57" s="87">
        <v>1007586</v>
      </c>
      <c r="DI57" s="15">
        <v>1033319.9999999999</v>
      </c>
      <c r="DJ57" s="15">
        <v>1060489</v>
      </c>
      <c r="DK57" s="15">
        <v>1088859</v>
      </c>
      <c r="DL57" s="15">
        <v>1118152</v>
      </c>
      <c r="DM57" s="15">
        <v>1148188</v>
      </c>
      <c r="DN57" s="15">
        <v>1178875</v>
      </c>
      <c r="DO57" s="15">
        <v>1210304</v>
      </c>
      <c r="DP57" s="15">
        <v>1242633</v>
      </c>
      <c r="DQ57" s="15">
        <v>1276122</v>
      </c>
      <c r="DR57" s="15">
        <v>1310947</v>
      </c>
      <c r="DS57" s="15">
        <v>1347180</v>
      </c>
      <c r="DT57" s="15">
        <v>1384789</v>
      </c>
      <c r="DU57" s="15">
        <v>1423749</v>
      </c>
      <c r="DV57" s="15">
        <v>1463986</v>
      </c>
      <c r="DW57" s="15">
        <v>1505438</v>
      </c>
      <c r="DX57" s="15">
        <v>1547978</v>
      </c>
      <c r="DY57" s="15">
        <v>1591622</v>
      </c>
      <c r="DZ57" s="15">
        <v>1636771</v>
      </c>
      <c r="EA57" s="15">
        <v>1683932</v>
      </c>
      <c r="EB57" s="15">
        <v>1733423</v>
      </c>
      <c r="EC57" s="15">
        <v>1784557</v>
      </c>
      <c r="ED57" s="15">
        <v>1836825</v>
      </c>
      <c r="EE57" s="15">
        <v>1890556</v>
      </c>
      <c r="EF57" s="15">
        <v>1946299</v>
      </c>
      <c r="EG57" s="15">
        <v>2003942</v>
      </c>
      <c r="EH57" s="15">
        <v>2064803</v>
      </c>
      <c r="EI57" s="15">
        <v>2127421</v>
      </c>
      <c r="EJ57" s="15">
        <v>2185607</v>
      </c>
      <c r="EK57" s="15">
        <v>2231144</v>
      </c>
      <c r="EL57" s="15">
        <v>2258649</v>
      </c>
      <c r="EM57" s="15">
        <v>2266356</v>
      </c>
      <c r="EN57" s="15">
        <v>2257593</v>
      </c>
      <c r="EO57" s="15">
        <v>2238631</v>
      </c>
      <c r="EP57" s="15">
        <v>2218436</v>
      </c>
      <c r="EQ57" s="15">
        <v>2204227</v>
      </c>
      <c r="ER57" s="15">
        <v>2196467</v>
      </c>
      <c r="ES57" s="15">
        <v>2195192</v>
      </c>
      <c r="ET57" s="15">
        <v>2206439</v>
      </c>
      <c r="EU57" s="15">
        <v>2237412</v>
      </c>
      <c r="EV57" s="15">
        <v>2292413</v>
      </c>
      <c r="EW57" s="15">
        <v>2374721</v>
      </c>
      <c r="EX57" s="15">
        <v>2481059</v>
      </c>
      <c r="EY57" s="15">
        <v>2600972</v>
      </c>
      <c r="EZ57" s="15">
        <v>2719809</v>
      </c>
      <c r="FA57" s="15">
        <v>2826653</v>
      </c>
      <c r="FB57" s="15">
        <v>2918209</v>
      </c>
      <c r="FC57" s="15">
        <v>2996540</v>
      </c>
      <c r="FD57" s="15">
        <v>3062782</v>
      </c>
      <c r="FE57" s="15">
        <v>3119920</v>
      </c>
      <c r="FF57" s="15">
        <v>3170437</v>
      </c>
      <c r="FG57" s="15">
        <v>3213969</v>
      </c>
      <c r="FH57" s="15">
        <v>3250104</v>
      </c>
      <c r="FI57" s="15">
        <v>3281453</v>
      </c>
      <c r="FJ57" s="15">
        <v>3311444</v>
      </c>
      <c r="FK57" s="15">
        <v>3342818</v>
      </c>
      <c r="FL57" s="15">
        <v>3376558</v>
      </c>
      <c r="FM57" s="15">
        <v>3412894</v>
      </c>
      <c r="FN57" s="15">
        <v>3452797</v>
      </c>
      <c r="FO57" s="15">
        <v>3497117</v>
      </c>
      <c r="FP57" s="15">
        <v>3546427</v>
      </c>
    </row>
    <row r="58" spans="1:172" x14ac:dyDescent="0.25">
      <c r="A58" s="15" t="s">
        <v>63</v>
      </c>
      <c r="B58" s="87">
        <v>4091253.6388452211</v>
      </c>
      <c r="C58" s="87">
        <v>4078979.8779286854</v>
      </c>
      <c r="D58" s="87">
        <v>4066742.9382948992</v>
      </c>
      <c r="E58" s="87">
        <v>4054542.7094800146</v>
      </c>
      <c r="F58" s="87">
        <v>4042379.0813515745</v>
      </c>
      <c r="G58" s="87">
        <v>4030251.9441075199</v>
      </c>
      <c r="H58" s="87">
        <v>4018161.1882751975</v>
      </c>
      <c r="I58" s="87">
        <v>4006106.7047103723</v>
      </c>
      <c r="J58" s="87">
        <v>3994088.3845962407</v>
      </c>
      <c r="K58" s="87">
        <v>3982106.1194424522</v>
      </c>
      <c r="L58" s="87">
        <v>3970159.8010841249</v>
      </c>
      <c r="M58" s="87">
        <v>3942368.6824765359</v>
      </c>
      <c r="N58" s="87">
        <v>3914772.1016992</v>
      </c>
      <c r="O58" s="87">
        <v>3887368.6969873053</v>
      </c>
      <c r="P58" s="87">
        <v>3860157.1161083942</v>
      </c>
      <c r="Q58" s="87">
        <v>3833136.0162956356</v>
      </c>
      <c r="R58" s="87">
        <v>3806304.0641815658</v>
      </c>
      <c r="S58" s="87">
        <v>3779659.9357322948</v>
      </c>
      <c r="T58" s="87">
        <v>3753202.3161821687</v>
      </c>
      <c r="U58" s="87">
        <v>3726929.8999688937</v>
      </c>
      <c r="V58" s="87">
        <v>3700841.3906691107</v>
      </c>
      <c r="W58" s="87">
        <v>3700841.3906691107</v>
      </c>
      <c r="X58" s="87">
        <v>3700841.3906691107</v>
      </c>
      <c r="Y58" s="87">
        <v>3700841.3906691107</v>
      </c>
      <c r="Z58" s="87">
        <v>3700841.3906691107</v>
      </c>
      <c r="AA58" s="87">
        <v>3700841.3906691107</v>
      </c>
      <c r="AB58" s="87">
        <v>3700841.3906691107</v>
      </c>
      <c r="AC58" s="87">
        <v>3700841.3906691107</v>
      </c>
      <c r="AD58" s="87">
        <v>3700841.3906691107</v>
      </c>
      <c r="AE58" s="87">
        <v>3700841.3906691107</v>
      </c>
      <c r="AF58" s="87">
        <v>3700841.3906691098</v>
      </c>
      <c r="AG58" s="87">
        <v>3704542.2320597782</v>
      </c>
      <c r="AH58" s="87">
        <v>3708246.7742918371</v>
      </c>
      <c r="AI58" s="87">
        <v>3711955.0210661292</v>
      </c>
      <c r="AJ58" s="87">
        <v>3715666.9760871949</v>
      </c>
      <c r="AK58" s="87">
        <v>3719382.6430632807</v>
      </c>
      <c r="AL58" s="87">
        <v>3723102.0257063438</v>
      </c>
      <c r="AM58" s="87">
        <v>3726825.1277320501</v>
      </c>
      <c r="AN58" s="87">
        <v>3730551.9528597821</v>
      </c>
      <c r="AO58" s="87">
        <v>3734282.5048126411</v>
      </c>
      <c r="AP58" s="87">
        <v>3738016.7873174557</v>
      </c>
      <c r="AQ58" s="87">
        <v>3734278.7705301391</v>
      </c>
      <c r="AR58" s="87">
        <v>3730544.491759609</v>
      </c>
      <c r="AS58" s="87">
        <v>3726813.9472678499</v>
      </c>
      <c r="AT58" s="87">
        <v>3723087.1333205826</v>
      </c>
      <c r="AU58" s="87">
        <v>3719364.0461872625</v>
      </c>
      <c r="AV58" s="87">
        <v>3715644.6821410754</v>
      </c>
      <c r="AW58" s="87">
        <v>3711929.0374589348</v>
      </c>
      <c r="AX58" s="87">
        <v>3708217.1084214766</v>
      </c>
      <c r="AY58" s="87">
        <v>3704508.8913130555</v>
      </c>
      <c r="AZ58" s="87">
        <v>3700804.3824217385</v>
      </c>
      <c r="BA58" s="87">
        <v>3726710.0130986902</v>
      </c>
      <c r="BB58" s="87">
        <v>3752796.98319038</v>
      </c>
      <c r="BC58" s="87">
        <v>3779066.5620727125</v>
      </c>
      <c r="BD58" s="87">
        <v>3805520.0280072214</v>
      </c>
      <c r="BE58" s="87">
        <v>3832158.6682032715</v>
      </c>
      <c r="BF58" s="87">
        <v>3858983.7788806935</v>
      </c>
      <c r="BG58" s="87">
        <v>3885996.6653328585</v>
      </c>
      <c r="BH58" s="87">
        <v>3913198.641990188</v>
      </c>
      <c r="BI58" s="87">
        <v>3940591.0324841188</v>
      </c>
      <c r="BJ58" s="87">
        <v>3968175.1697115069</v>
      </c>
      <c r="BK58" s="87">
        <v>3991984.2207297762</v>
      </c>
      <c r="BL58" s="87">
        <v>4015936.1260541556</v>
      </c>
      <c r="BM58" s="87">
        <v>4040031.7428104817</v>
      </c>
      <c r="BN58" s="87">
        <v>4064271.9332673457</v>
      </c>
      <c r="BO58" s="87">
        <v>4088657.5648669507</v>
      </c>
      <c r="BP58" s="87">
        <v>4113189.5102561526</v>
      </c>
      <c r="BQ58" s="87">
        <v>4137868.6473176908</v>
      </c>
      <c r="BR58" s="87">
        <v>4162695.859201598</v>
      </c>
      <c r="BS58" s="87">
        <v>4187672.0343568078</v>
      </c>
      <c r="BT58" s="87">
        <v>4212798.0665629543</v>
      </c>
      <c r="BU58" s="87">
        <v>4246500.4510954572</v>
      </c>
      <c r="BV58" s="87">
        <v>4280472.4547042204</v>
      </c>
      <c r="BW58" s="87">
        <v>4314716.2343418533</v>
      </c>
      <c r="BX58" s="87">
        <v>4349233.9642165871</v>
      </c>
      <c r="BY58" s="87">
        <v>4384027.8359303195</v>
      </c>
      <c r="BZ58" s="87">
        <v>4419100.0586177614</v>
      </c>
      <c r="CA58" s="87">
        <v>4454452.8590867026</v>
      </c>
      <c r="CB58" s="87">
        <v>4490088.481959396</v>
      </c>
      <c r="CC58" s="87">
        <v>4526009.1898150705</v>
      </c>
      <c r="CD58" s="87">
        <v>4562217.2633335954</v>
      </c>
      <c r="CE58" s="87">
        <v>4598715.0014402652</v>
      </c>
      <c r="CF58" s="87">
        <v>4635504.7214517873</v>
      </c>
      <c r="CG58" s="87">
        <v>4672588.7592234015</v>
      </c>
      <c r="CH58" s="87">
        <v>4709969.4692971883</v>
      </c>
      <c r="CI58" s="87">
        <v>4747649.225051566</v>
      </c>
      <c r="CJ58" s="87">
        <v>4785630.41885198</v>
      </c>
      <c r="CK58" s="87">
        <v>4823915.4622027958</v>
      </c>
      <c r="CL58" s="87">
        <v>4862506.7859004186</v>
      </c>
      <c r="CM58" s="87">
        <v>4901406.8401876222</v>
      </c>
      <c r="CN58" s="87">
        <v>4940618.0949091213</v>
      </c>
      <c r="CO58" s="87">
        <v>5014727.3663327564</v>
      </c>
      <c r="CP58" s="87">
        <v>5089948.2768277461</v>
      </c>
      <c r="CQ58" s="87">
        <v>5166297.5009801602</v>
      </c>
      <c r="CR58" s="87">
        <v>5243791.9634948615</v>
      </c>
      <c r="CS58" s="87">
        <v>5322448.8429472819</v>
      </c>
      <c r="CT58" s="87">
        <v>5402285.5755914897</v>
      </c>
      <c r="CU58" s="87">
        <v>5483319.8592253607</v>
      </c>
      <c r="CV58" s="87">
        <v>5565569.6571137393</v>
      </c>
      <c r="CW58" s="87">
        <v>5649053.2019704431</v>
      </c>
      <c r="CX58" s="87">
        <v>5733788.9999999981</v>
      </c>
      <c r="CY58" s="87">
        <v>5884651</v>
      </c>
      <c r="CZ58" s="87">
        <v>6041332</v>
      </c>
      <c r="DA58" s="87">
        <v>6204099</v>
      </c>
      <c r="DB58" s="87">
        <v>6373314</v>
      </c>
      <c r="DC58" s="87">
        <v>6549294</v>
      </c>
      <c r="DD58" s="87">
        <v>6732439</v>
      </c>
      <c r="DE58" s="87">
        <v>6923115</v>
      </c>
      <c r="DF58" s="87">
        <v>7121738</v>
      </c>
      <c r="DG58" s="87">
        <v>7328726</v>
      </c>
      <c r="DH58" s="87">
        <v>7544498</v>
      </c>
      <c r="DI58" s="15">
        <v>7769475</v>
      </c>
      <c r="DJ58" s="15">
        <v>8004122</v>
      </c>
      <c r="DK58" s="15">
        <v>8248817.9999999991</v>
      </c>
      <c r="DL58" s="15">
        <v>8503989</v>
      </c>
      <c r="DM58" s="15">
        <v>8770094</v>
      </c>
      <c r="DN58" s="15">
        <v>9047803</v>
      </c>
      <c r="DO58" s="15">
        <v>9337662</v>
      </c>
      <c r="DP58" s="15">
        <v>9639846</v>
      </c>
      <c r="DQ58" s="15">
        <v>9954411</v>
      </c>
      <c r="DR58" s="15">
        <v>10281695</v>
      </c>
      <c r="DS58" s="15">
        <v>10621471</v>
      </c>
      <c r="DT58" s="15">
        <v>10974626</v>
      </c>
      <c r="DU58" s="15">
        <v>11343923</v>
      </c>
      <c r="DV58" s="15">
        <v>11732957</v>
      </c>
      <c r="DW58" s="15">
        <v>12144128</v>
      </c>
      <c r="DX58" s="15">
        <v>12578398</v>
      </c>
      <c r="DY58" s="15">
        <v>13034631</v>
      </c>
      <c r="DZ58" s="15">
        <v>13510429</v>
      </c>
      <c r="EA58" s="15">
        <v>14002302</v>
      </c>
      <c r="EB58" s="15">
        <v>14507466</v>
      </c>
      <c r="EC58" s="15">
        <v>15027254</v>
      </c>
      <c r="ED58" s="15">
        <v>15562129</v>
      </c>
      <c r="EE58" s="15">
        <v>16107613</v>
      </c>
      <c r="EF58" s="15">
        <v>16657955.999999998</v>
      </c>
      <c r="EG58" s="15">
        <v>17210182</v>
      </c>
      <c r="EH58" s="15">
        <v>17757494</v>
      </c>
      <c r="EI58" s="15">
        <v>18303430</v>
      </c>
      <c r="EJ58" s="15">
        <v>18867559</v>
      </c>
      <c r="EK58" s="15">
        <v>19476653</v>
      </c>
      <c r="EL58" s="15">
        <v>20147592</v>
      </c>
      <c r="EM58" s="15">
        <v>20891442</v>
      </c>
      <c r="EN58" s="15">
        <v>21696240</v>
      </c>
      <c r="EO58" s="15">
        <v>22527837</v>
      </c>
      <c r="EP58" s="15">
        <v>23338465</v>
      </c>
      <c r="EQ58" s="15">
        <v>24094741</v>
      </c>
      <c r="ER58" s="15">
        <v>24782384</v>
      </c>
      <c r="ES58" s="15">
        <v>25413912</v>
      </c>
      <c r="ET58" s="15">
        <v>26015518</v>
      </c>
      <c r="EU58" s="15">
        <v>26626512</v>
      </c>
      <c r="EV58" s="15">
        <v>27275019</v>
      </c>
      <c r="EW58" s="15">
        <v>27971077</v>
      </c>
      <c r="EX58" s="15">
        <v>28704786</v>
      </c>
      <c r="EY58" s="15">
        <v>29460517</v>
      </c>
      <c r="EZ58" s="15">
        <v>30214189</v>
      </c>
      <c r="FA58" s="15">
        <v>30949514</v>
      </c>
      <c r="FB58" s="15">
        <v>31661824</v>
      </c>
      <c r="FC58" s="15">
        <v>32360619</v>
      </c>
      <c r="FD58" s="15">
        <v>33060843.999999996</v>
      </c>
      <c r="FE58" s="15">
        <v>33783779</v>
      </c>
      <c r="FF58" s="15">
        <v>34545014</v>
      </c>
      <c r="FG58" s="15">
        <v>35349676</v>
      </c>
      <c r="FH58" s="15">
        <v>36193781</v>
      </c>
      <c r="FI58" s="15">
        <v>37072555</v>
      </c>
      <c r="FJ58" s="15">
        <v>37977657</v>
      </c>
      <c r="FK58" s="15">
        <v>38902948</v>
      </c>
      <c r="FL58" s="15">
        <v>39847433</v>
      </c>
      <c r="FM58" s="15">
        <v>40813398</v>
      </c>
      <c r="FN58" s="15">
        <v>41801532</v>
      </c>
      <c r="FO58" s="15">
        <v>42813237</v>
      </c>
      <c r="FP58" s="15">
        <v>43849269</v>
      </c>
    </row>
    <row r="59" spans="1:172" x14ac:dyDescent="0.25">
      <c r="A59" s="15" t="s">
        <v>206</v>
      </c>
      <c r="B59" s="87">
        <v>1771209.8326651619</v>
      </c>
      <c r="C59" s="87">
        <v>1765896.2031671666</v>
      </c>
      <c r="D59" s="87">
        <v>1760598.514557665</v>
      </c>
      <c r="E59" s="87">
        <v>1755316.719013992</v>
      </c>
      <c r="F59" s="87">
        <v>1750050.7688569499</v>
      </c>
      <c r="G59" s="87">
        <v>1744800.6165503792</v>
      </c>
      <c r="H59" s="87">
        <v>1739566.214700728</v>
      </c>
      <c r="I59" s="87">
        <v>1734347.5160566259</v>
      </c>
      <c r="J59" s="87">
        <v>1729144.473508456</v>
      </c>
      <c r="K59" s="87">
        <v>1723957.0400879306</v>
      </c>
      <c r="L59" s="87">
        <v>1718785.1689676633</v>
      </c>
      <c r="M59" s="87">
        <v>1706753.6727848893</v>
      </c>
      <c r="N59" s="87">
        <v>1694806.3970753946</v>
      </c>
      <c r="O59" s="87">
        <v>1682942.7522958664</v>
      </c>
      <c r="P59" s="87">
        <v>1671162.153029795</v>
      </c>
      <c r="Q59" s="87">
        <v>1659464.0179585859</v>
      </c>
      <c r="R59" s="87">
        <v>1647847.7698328753</v>
      </c>
      <c r="S59" s="87">
        <v>1636312.8354440448</v>
      </c>
      <c r="T59" s="87">
        <v>1624858.6455959361</v>
      </c>
      <c r="U59" s="87">
        <v>1613484.635076764</v>
      </c>
      <c r="V59" s="87">
        <v>1602190.2426312263</v>
      </c>
      <c r="W59" s="87">
        <v>1602190.2426312303</v>
      </c>
      <c r="X59" s="87">
        <v>1602190.2426312303</v>
      </c>
      <c r="Y59" s="87">
        <v>1602190.2426312303</v>
      </c>
      <c r="Z59" s="87">
        <v>1602190.2426312303</v>
      </c>
      <c r="AA59" s="87">
        <v>1602190.2426312303</v>
      </c>
      <c r="AB59" s="87">
        <v>1602190.2426312303</v>
      </c>
      <c r="AC59" s="87">
        <v>1602190.2426312303</v>
      </c>
      <c r="AD59" s="87">
        <v>1602190.2426312303</v>
      </c>
      <c r="AE59" s="87">
        <v>1602190.2426312303</v>
      </c>
      <c r="AF59" s="87">
        <v>1602190.2426312328</v>
      </c>
      <c r="AG59" s="87">
        <v>1603792.4328738637</v>
      </c>
      <c r="AH59" s="87">
        <v>1605396.2253067372</v>
      </c>
      <c r="AI59" s="87">
        <v>1607001.6215320439</v>
      </c>
      <c r="AJ59" s="87">
        <v>1608608.6231535757</v>
      </c>
      <c r="AK59" s="87">
        <v>1610217.231776729</v>
      </c>
      <c r="AL59" s="87">
        <v>1611827.4490085056</v>
      </c>
      <c r="AM59" s="87">
        <v>1613439.2764575139</v>
      </c>
      <c r="AN59" s="87">
        <v>1615052.7157339714</v>
      </c>
      <c r="AO59" s="87">
        <v>1616667.7684497051</v>
      </c>
      <c r="AP59" s="87">
        <v>1618284.4362181555</v>
      </c>
      <c r="AQ59" s="87">
        <v>1616666.1517819373</v>
      </c>
      <c r="AR59" s="87">
        <v>1615049.4856301551</v>
      </c>
      <c r="AS59" s="87">
        <v>1613434.436144525</v>
      </c>
      <c r="AT59" s="87">
        <v>1611821.0017083802</v>
      </c>
      <c r="AU59" s="87">
        <v>1610209.1807066717</v>
      </c>
      <c r="AV59" s="87">
        <v>1608598.9715259648</v>
      </c>
      <c r="AW59" s="87">
        <v>1606990.3725544387</v>
      </c>
      <c r="AX59" s="87">
        <v>1605383.382181884</v>
      </c>
      <c r="AY59" s="87">
        <v>1603777.9987997022</v>
      </c>
      <c r="AZ59" s="87">
        <v>1602174.2208009011</v>
      </c>
      <c r="BA59" s="87">
        <v>1613389.4403465071</v>
      </c>
      <c r="BB59" s="87">
        <v>1624683.1664289325</v>
      </c>
      <c r="BC59" s="87">
        <v>1636055.9485939348</v>
      </c>
      <c r="BD59" s="87">
        <v>1647508.3402340924</v>
      </c>
      <c r="BE59" s="87">
        <v>1659040.8986157307</v>
      </c>
      <c r="BF59" s="87">
        <v>1670654.1849060403</v>
      </c>
      <c r="BG59" s="87">
        <v>1682348.7642003826</v>
      </c>
      <c r="BH59" s="87">
        <v>1694125.2055497852</v>
      </c>
      <c r="BI59" s="87">
        <v>1705984.0819886334</v>
      </c>
      <c r="BJ59" s="87">
        <v>1717925.970562553</v>
      </c>
      <c r="BK59" s="87">
        <v>1728233.5263859283</v>
      </c>
      <c r="BL59" s="87">
        <v>1738602.9275442439</v>
      </c>
      <c r="BM59" s="87">
        <v>1749034.5451095095</v>
      </c>
      <c r="BN59" s="87">
        <v>1759528.7523801664</v>
      </c>
      <c r="BO59" s="87">
        <v>1770085.9248944474</v>
      </c>
      <c r="BP59" s="87">
        <v>1780706.4404438138</v>
      </c>
      <c r="BQ59" s="87">
        <v>1791390.679086477</v>
      </c>
      <c r="BR59" s="87">
        <v>1802139.0231609959</v>
      </c>
      <c r="BS59" s="87">
        <v>1812951.8572999618</v>
      </c>
      <c r="BT59" s="87">
        <v>1823829.5684437624</v>
      </c>
      <c r="BU59" s="87">
        <v>1838420.2049913129</v>
      </c>
      <c r="BV59" s="87">
        <v>1853127.566631244</v>
      </c>
      <c r="BW59" s="87">
        <v>1867952.5871642944</v>
      </c>
      <c r="BX59" s="87">
        <v>1882896.2078616091</v>
      </c>
      <c r="BY59" s="87">
        <v>1897959.3775245028</v>
      </c>
      <c r="BZ59" s="87">
        <v>1913143.0525446991</v>
      </c>
      <c r="CA59" s="87">
        <v>1928448.1969650574</v>
      </c>
      <c r="CB59" s="87">
        <v>1943875.7825407784</v>
      </c>
      <c r="CC59" s="87">
        <v>1959426.788801105</v>
      </c>
      <c r="CD59" s="87">
        <v>1975102.2031115142</v>
      </c>
      <c r="CE59" s="87">
        <v>1990903.0207364066</v>
      </c>
      <c r="CF59" s="87">
        <v>2006830.2449022981</v>
      </c>
      <c r="CG59" s="87">
        <v>2022884.8868615164</v>
      </c>
      <c r="CH59" s="87">
        <v>2039067.9659564085</v>
      </c>
      <c r="CI59" s="87">
        <v>2055380.5096840598</v>
      </c>
      <c r="CJ59" s="87">
        <v>2071823.5537615325</v>
      </c>
      <c r="CK59" s="87">
        <v>2088398.142191625</v>
      </c>
      <c r="CL59" s="87">
        <v>2105105.3273291579</v>
      </c>
      <c r="CM59" s="87">
        <v>2121946.1699477914</v>
      </c>
      <c r="CN59" s="87">
        <v>2138921.7393073775</v>
      </c>
      <c r="CO59" s="87">
        <v>2171005.5653969874</v>
      </c>
      <c r="CP59" s="87">
        <v>2203570.6488779411</v>
      </c>
      <c r="CQ59" s="87">
        <v>2236624.2086111098</v>
      </c>
      <c r="CR59" s="87">
        <v>2270173.5717402757</v>
      </c>
      <c r="CS59" s="87">
        <v>2304226.1753163789</v>
      </c>
      <c r="CT59" s="87">
        <v>2338789.5679461239</v>
      </c>
      <c r="CU59" s="87">
        <v>2373871.4114653147</v>
      </c>
      <c r="CV59" s="87">
        <v>2409479.4826372941</v>
      </c>
      <c r="CW59" s="87">
        <v>2445621.674876852</v>
      </c>
      <c r="CX59" s="87">
        <v>2482306.0000000042</v>
      </c>
      <c r="CY59" s="87">
        <v>2501570</v>
      </c>
      <c r="CZ59" s="87">
        <v>2525204</v>
      </c>
      <c r="DA59" s="87">
        <v>2552932</v>
      </c>
      <c r="DB59" s="87">
        <v>2584512</v>
      </c>
      <c r="DC59" s="87">
        <v>2619718</v>
      </c>
      <c r="DD59" s="87">
        <v>2658300</v>
      </c>
      <c r="DE59" s="87">
        <v>2700075</v>
      </c>
      <c r="DF59" s="87">
        <v>2744848</v>
      </c>
      <c r="DG59" s="87">
        <v>2792443</v>
      </c>
      <c r="DH59" s="87">
        <v>2842718</v>
      </c>
      <c r="DI59" s="15">
        <v>2895609</v>
      </c>
      <c r="DJ59" s="15">
        <v>2951041</v>
      </c>
      <c r="DK59" s="15">
        <v>3009061</v>
      </c>
      <c r="DL59" s="15">
        <v>3069735</v>
      </c>
      <c r="DM59" s="15">
        <v>3133155</v>
      </c>
      <c r="DN59" s="15">
        <v>3199348</v>
      </c>
      <c r="DO59" s="15">
        <v>3268392</v>
      </c>
      <c r="DP59" s="15">
        <v>3340426</v>
      </c>
      <c r="DQ59" s="15">
        <v>3415572</v>
      </c>
      <c r="DR59" s="15">
        <v>3494011</v>
      </c>
      <c r="DS59" s="15">
        <v>3575896</v>
      </c>
      <c r="DT59" s="15">
        <v>3661442</v>
      </c>
      <c r="DU59" s="15">
        <v>3750780</v>
      </c>
      <c r="DV59" s="15">
        <v>3844094</v>
      </c>
      <c r="DW59" s="15">
        <v>3941613</v>
      </c>
      <c r="DX59" s="15">
        <v>4041792</v>
      </c>
      <c r="DY59" s="15">
        <v>4144551.9999999995</v>
      </c>
      <c r="DZ59" s="15">
        <v>4253085</v>
      </c>
      <c r="EA59" s="15">
        <v>4371711</v>
      </c>
      <c r="EB59" s="15">
        <v>4502603</v>
      </c>
      <c r="EC59" s="15">
        <v>4646478</v>
      </c>
      <c r="ED59" s="15">
        <v>4799435</v>
      </c>
      <c r="EE59" s="15">
        <v>4953154</v>
      </c>
      <c r="EF59" s="15">
        <v>5096478</v>
      </c>
      <c r="EG59" s="15">
        <v>5220748</v>
      </c>
      <c r="EH59" s="15">
        <v>5328167</v>
      </c>
      <c r="EI59" s="15">
        <v>5419808</v>
      </c>
      <c r="EJ59" s="15">
        <v>5485288</v>
      </c>
      <c r="EK59" s="15">
        <v>5511582</v>
      </c>
      <c r="EL59" s="15">
        <v>5492620</v>
      </c>
      <c r="EM59" s="15">
        <v>5420179</v>
      </c>
      <c r="EN59" s="15">
        <v>5305449</v>
      </c>
      <c r="EO59" s="15">
        <v>5185712</v>
      </c>
      <c r="EP59" s="15">
        <v>5111371</v>
      </c>
      <c r="EQ59" s="15">
        <v>5118084</v>
      </c>
      <c r="ER59" s="15">
        <v>5221925</v>
      </c>
      <c r="ES59" s="15">
        <v>5411653</v>
      </c>
      <c r="ET59" s="15">
        <v>5661934</v>
      </c>
      <c r="EU59" s="15">
        <v>5933884</v>
      </c>
      <c r="EV59" s="15">
        <v>6199396</v>
      </c>
      <c r="EW59" s="15">
        <v>6447791</v>
      </c>
      <c r="EX59" s="15">
        <v>6688225</v>
      </c>
      <c r="EY59" s="15">
        <v>6935665</v>
      </c>
      <c r="EZ59" s="15">
        <v>7213354</v>
      </c>
      <c r="FA59" s="15">
        <v>7535931</v>
      </c>
      <c r="FB59" s="15">
        <v>7907407</v>
      </c>
      <c r="FC59" s="15">
        <v>8315144</v>
      </c>
      <c r="FD59" s="15">
        <v>8736932</v>
      </c>
      <c r="FE59" s="15">
        <v>9142258</v>
      </c>
      <c r="FF59" s="15">
        <v>9508372</v>
      </c>
      <c r="FG59" s="15">
        <v>9830695</v>
      </c>
      <c r="FH59" s="15">
        <v>10113648</v>
      </c>
      <c r="FI59" s="15">
        <v>10355030</v>
      </c>
      <c r="FJ59" s="15">
        <v>10554882</v>
      </c>
      <c r="FK59" s="15">
        <v>10715657</v>
      </c>
      <c r="FL59" s="15">
        <v>10832520</v>
      </c>
      <c r="FM59" s="15">
        <v>10910774</v>
      </c>
      <c r="FN59" s="15">
        <v>10975924</v>
      </c>
      <c r="FO59" s="15">
        <v>11062114</v>
      </c>
      <c r="FP59" s="15">
        <v>11193729</v>
      </c>
    </row>
    <row r="61" spans="1:172" x14ac:dyDescent="0.25">
      <c r="A61" s="2" t="s">
        <v>196</v>
      </c>
      <c r="B61" s="88">
        <f>SUM(B5:B59)</f>
        <v>107265989.73056085</v>
      </c>
      <c r="C61" s="88">
        <f t="shared" ref="C61:BN61" si="0">SUM(C5:C59)</f>
        <v>107616715.82886752</v>
      </c>
      <c r="D61" s="88">
        <f t="shared" si="0"/>
        <v>107970163.13294207</v>
      </c>
      <c r="E61" s="88">
        <f t="shared" si="0"/>
        <v>108326353.72102985</v>
      </c>
      <c r="F61" s="88">
        <f t="shared" si="0"/>
        <v>108685309.87432922</v>
      </c>
      <c r="G61" s="88">
        <f t="shared" si="0"/>
        <v>109047054.07892072</v>
      </c>
      <c r="H61" s="88">
        <f t="shared" si="0"/>
        <v>109411609.02771468</v>
      </c>
      <c r="I61" s="88">
        <f t="shared" si="0"/>
        <v>109778997.62241833</v>
      </c>
      <c r="J61" s="88">
        <f t="shared" si="0"/>
        <v>110149242.97552197</v>
      </c>
      <c r="K61" s="88">
        <f t="shared" si="0"/>
        <v>110522368.41230452</v>
      </c>
      <c r="L61" s="88">
        <f t="shared" si="0"/>
        <v>110898397.47285897</v>
      </c>
      <c r="M61" s="88">
        <f t="shared" si="0"/>
        <v>111317295.67105502</v>
      </c>
      <c r="N61" s="88">
        <f t="shared" si="0"/>
        <v>111739890.83642487</v>
      </c>
      <c r="O61" s="88">
        <f t="shared" si="0"/>
        <v>112166208.84812568</v>
      </c>
      <c r="P61" s="88">
        <f t="shared" si="0"/>
        <v>112596275.84510979</v>
      </c>
      <c r="Q61" s="88">
        <f t="shared" si="0"/>
        <v>113030118.22831577</v>
      </c>
      <c r="R61" s="88">
        <f t="shared" si="0"/>
        <v>113467762.66288207</v>
      </c>
      <c r="S61" s="88">
        <f t="shared" si="0"/>
        <v>113909236.08038354</v>
      </c>
      <c r="T61" s="88">
        <f t="shared" si="0"/>
        <v>114354565.68109117</v>
      </c>
      <c r="U61" s="88">
        <f t="shared" si="0"/>
        <v>114803778.93625447</v>
      </c>
      <c r="V61" s="88">
        <f t="shared" si="0"/>
        <v>115256903.59040801</v>
      </c>
      <c r="W61" s="88">
        <f t="shared" si="0"/>
        <v>115823932.87426169</v>
      </c>
      <c r="X61" s="88">
        <f t="shared" si="0"/>
        <v>116395388.82240397</v>
      </c>
      <c r="Y61" s="88">
        <f t="shared" si="0"/>
        <v>116971308.00801706</v>
      </c>
      <c r="Z61" s="88">
        <f t="shared" si="0"/>
        <v>117551727.32866386</v>
      </c>
      <c r="AA61" s="88">
        <f t="shared" si="0"/>
        <v>118136684.00928321</v>
      </c>
      <c r="AB61" s="88">
        <f t="shared" si="0"/>
        <v>118726215.60521322</v>
      </c>
      <c r="AC61" s="88">
        <f t="shared" si="0"/>
        <v>119320360.00524363</v>
      </c>
      <c r="AD61" s="88">
        <f t="shared" si="0"/>
        <v>119919155.43469664</v>
      </c>
      <c r="AE61" s="88">
        <f t="shared" si="0"/>
        <v>120522640.45853822</v>
      </c>
      <c r="AF61" s="88">
        <f t="shared" si="0"/>
        <v>121130853.98451778</v>
      </c>
      <c r="AG61" s="88">
        <f t="shared" si="0"/>
        <v>121803363.78841956</v>
      </c>
      <c r="AH61" s="88">
        <f t="shared" si="0"/>
        <v>122481159.25935587</v>
      </c>
      <c r="AI61" s="88">
        <f t="shared" si="0"/>
        <v>123164290.08300483</v>
      </c>
      <c r="AJ61" s="88">
        <f t="shared" si="0"/>
        <v>123852806.46931383</v>
      </c>
      <c r="AK61" s="88">
        <f t="shared" si="0"/>
        <v>124546759.15848736</v>
      </c>
      <c r="AL61" s="88">
        <f t="shared" si="0"/>
        <v>125246199.42704694</v>
      </c>
      <c r="AM61" s="88">
        <f t="shared" si="0"/>
        <v>125951179.09396404</v>
      </c>
      <c r="AN61" s="88">
        <f t="shared" si="0"/>
        <v>126661750.5268669</v>
      </c>
      <c r="AO61" s="88">
        <f t="shared" si="0"/>
        <v>127377966.64832237</v>
      </c>
      <c r="AP61" s="88">
        <f t="shared" si="0"/>
        <v>128099880.9421939</v>
      </c>
      <c r="AQ61" s="88">
        <f t="shared" si="0"/>
        <v>128374226.72578369</v>
      </c>
      <c r="AR61" s="88">
        <f t="shared" si="0"/>
        <v>128654840.85207577</v>
      </c>
      <c r="AS61" s="88">
        <f t="shared" si="0"/>
        <v>128941767.73739518</v>
      </c>
      <c r="AT61" s="88">
        <f t="shared" si="0"/>
        <v>129235052.48911391</v>
      </c>
      <c r="AU61" s="88">
        <f t="shared" si="0"/>
        <v>129534740.9134201</v>
      </c>
      <c r="AV61" s="88">
        <f t="shared" si="0"/>
        <v>129840879.52319893</v>
      </c>
      <c r="AW61" s="88">
        <f t="shared" si="0"/>
        <v>130153515.54602771</v>
      </c>
      <c r="AX61" s="88">
        <f t="shared" si="0"/>
        <v>130472696.93228558</v>
      </c>
      <c r="AY61" s="88">
        <f t="shared" si="0"/>
        <v>130798472.36338046</v>
      </c>
      <c r="AZ61" s="88">
        <f t="shared" si="0"/>
        <v>131130891.26009367</v>
      </c>
      <c r="BA61" s="88">
        <f t="shared" si="0"/>
        <v>131680956.64408535</v>
      </c>
      <c r="BB61" s="88">
        <f t="shared" si="0"/>
        <v>132244640.59935884</v>
      </c>
      <c r="BC61" s="88">
        <f t="shared" si="0"/>
        <v>132822061.01767842</v>
      </c>
      <c r="BD61" s="88">
        <f t="shared" si="0"/>
        <v>133413338.00920428</v>
      </c>
      <c r="BE61" s="88">
        <f t="shared" si="0"/>
        <v>134018593.93026122</v>
      </c>
      <c r="BF61" s="88">
        <f t="shared" si="0"/>
        <v>134637953.41157737</v>
      </c>
      <c r="BG61" s="88">
        <f t="shared" si="0"/>
        <v>135271543.38699862</v>
      </c>
      <c r="BH61" s="88">
        <f t="shared" si="0"/>
        <v>135919493.12268713</v>
      </c>
      <c r="BI61" s="88">
        <f t="shared" si="0"/>
        <v>136581934.24680951</v>
      </c>
      <c r="BJ61" s="88">
        <f t="shared" si="0"/>
        <v>137259000.77972269</v>
      </c>
      <c r="BK61" s="88">
        <f t="shared" si="0"/>
        <v>137887989.23014233</v>
      </c>
      <c r="BL61" s="88">
        <f t="shared" si="0"/>
        <v>138525072.38441107</v>
      </c>
      <c r="BM61" s="88">
        <f t="shared" si="0"/>
        <v>139170325.71004775</v>
      </c>
      <c r="BN61" s="88">
        <f t="shared" si="0"/>
        <v>139823825.61756676</v>
      </c>
      <c r="BO61" s="88">
        <f t="shared" ref="BO61:DZ61" si="1">SUM(BO5:BO59)</f>
        <v>140485649.47212759</v>
      </c>
      <c r="BP61" s="88">
        <f t="shared" si="1"/>
        <v>141155875.60534227</v>
      </c>
      <c r="BQ61" s="88">
        <f t="shared" si="1"/>
        <v>141834583.32724378</v>
      </c>
      <c r="BR61" s="88">
        <f t="shared" si="1"/>
        <v>142521852.93841678</v>
      </c>
      <c r="BS61" s="88">
        <f t="shared" si="1"/>
        <v>143217765.74229228</v>
      </c>
      <c r="BT61" s="88">
        <f t="shared" si="1"/>
        <v>143922404.05761215</v>
      </c>
      <c r="BU61" s="88">
        <f t="shared" si="1"/>
        <v>145913034.80186054</v>
      </c>
      <c r="BV61" s="88">
        <f t="shared" si="1"/>
        <v>147932550.85062769</v>
      </c>
      <c r="BW61" s="88">
        <f t="shared" si="1"/>
        <v>149981390.45417035</v>
      </c>
      <c r="BX61" s="88">
        <f t="shared" si="1"/>
        <v>152059998.79283914</v>
      </c>
      <c r="BY61" s="88">
        <f t="shared" si="1"/>
        <v>154168828.09096178</v>
      </c>
      <c r="BZ61" s="88">
        <f t="shared" si="1"/>
        <v>156308337.73266605</v>
      </c>
      <c r="CA61" s="88">
        <f t="shared" si="1"/>
        <v>158478994.37967682</v>
      </c>
      <c r="CB61" s="88">
        <f t="shared" si="1"/>
        <v>160681272.09112164</v>
      </c>
      <c r="CC61" s="88">
        <f t="shared" si="1"/>
        <v>162915652.44537869</v>
      </c>
      <c r="CD61" s="88">
        <f t="shared" si="1"/>
        <v>165182624.66400635</v>
      </c>
      <c r="CE61" s="88">
        <f t="shared" si="1"/>
        <v>167463476.67942822</v>
      </c>
      <c r="CF61" s="88">
        <f t="shared" si="1"/>
        <v>169777396.24986175</v>
      </c>
      <c r="CG61" s="88">
        <f t="shared" si="1"/>
        <v>172124882.62024906</v>
      </c>
      <c r="CH61" s="88">
        <f t="shared" si="1"/>
        <v>174506442.84479785</v>
      </c>
      <c r="CI61" s="88">
        <f t="shared" si="1"/>
        <v>176922591.91314647</v>
      </c>
      <c r="CJ61" s="88">
        <f t="shared" si="1"/>
        <v>179373852.87862948</v>
      </c>
      <c r="CK61" s="88">
        <f t="shared" si="1"/>
        <v>181860756.98867959</v>
      </c>
      <c r="CL61" s="88">
        <f t="shared" si="1"/>
        <v>184383843.81740335</v>
      </c>
      <c r="CM61" s="88">
        <f t="shared" si="1"/>
        <v>186943661.40036637</v>
      </c>
      <c r="CN61" s="88">
        <f t="shared" si="1"/>
        <v>189540766.37162742</v>
      </c>
      <c r="CO61" s="88">
        <f t="shared" si="1"/>
        <v>192946009.23157531</v>
      </c>
      <c r="CP61" s="88">
        <f t="shared" si="1"/>
        <v>196414626.87411195</v>
      </c>
      <c r="CQ61" s="88">
        <f t="shared" si="1"/>
        <v>199947852.70837623</v>
      </c>
      <c r="CR61" s="88">
        <f t="shared" si="1"/>
        <v>203546945.48001313</v>
      </c>
      <c r="CS61" s="88">
        <f t="shared" si="1"/>
        <v>207213189.82402158</v>
      </c>
      <c r="CT61" s="88">
        <f t="shared" si="1"/>
        <v>210947896.83042973</v>
      </c>
      <c r="CU61" s="88">
        <f t="shared" si="1"/>
        <v>214752404.62311167</v>
      </c>
      <c r="CV61" s="88">
        <f t="shared" si="1"/>
        <v>218628078.9520663</v>
      </c>
      <c r="CW61" s="88">
        <f t="shared" si="1"/>
        <v>222576313.79949299</v>
      </c>
      <c r="CX61" s="88">
        <f t="shared" si="1"/>
        <v>226598532.00000015</v>
      </c>
      <c r="CY61" s="88">
        <f t="shared" si="1"/>
        <v>231095766</v>
      </c>
      <c r="CZ61" s="88">
        <f t="shared" si="1"/>
        <v>235831113</v>
      </c>
      <c r="DA61" s="88">
        <f t="shared" si="1"/>
        <v>240795650</v>
      </c>
      <c r="DB61" s="88">
        <f t="shared" si="1"/>
        <v>245983370</v>
      </c>
      <c r="DC61" s="88">
        <f t="shared" si="1"/>
        <v>251391395</v>
      </c>
      <c r="DD61" s="88">
        <f t="shared" si="1"/>
        <v>257019910</v>
      </c>
      <c r="DE61" s="88">
        <f t="shared" si="1"/>
        <v>262872096</v>
      </c>
      <c r="DF61" s="88">
        <f t="shared" si="1"/>
        <v>268953823</v>
      </c>
      <c r="DG61" s="88">
        <f t="shared" si="1"/>
        <v>275272935</v>
      </c>
      <c r="DH61" s="88">
        <f t="shared" si="1"/>
        <v>281837276</v>
      </c>
      <c r="DI61" s="88">
        <f t="shared" si="1"/>
        <v>288652901</v>
      </c>
      <c r="DJ61" s="88">
        <f t="shared" si="1"/>
        <v>295721717</v>
      </c>
      <c r="DK61" s="88">
        <f t="shared" si="1"/>
        <v>303041421</v>
      </c>
      <c r="DL61" s="88">
        <f t="shared" si="1"/>
        <v>310606995</v>
      </c>
      <c r="DM61" s="88">
        <f t="shared" si="1"/>
        <v>318417873</v>
      </c>
      <c r="DN61" s="88">
        <f t="shared" si="1"/>
        <v>326480430</v>
      </c>
      <c r="DO61" s="88">
        <f t="shared" si="1"/>
        <v>334806597</v>
      </c>
      <c r="DP61" s="88">
        <f t="shared" si="1"/>
        <v>343407768</v>
      </c>
      <c r="DQ61" s="88">
        <f t="shared" si="1"/>
        <v>352297568</v>
      </c>
      <c r="DR61" s="88">
        <f t="shared" si="1"/>
        <v>361490824</v>
      </c>
      <c r="DS61" s="88">
        <f t="shared" si="1"/>
        <v>370993462</v>
      </c>
      <c r="DT61" s="88">
        <f t="shared" si="1"/>
        <v>380819656</v>
      </c>
      <c r="DU61" s="88">
        <f t="shared" si="1"/>
        <v>391001022</v>
      </c>
      <c r="DV61" s="88">
        <f t="shared" si="1"/>
        <v>401576440</v>
      </c>
      <c r="DW61" s="88">
        <f t="shared" si="1"/>
        <v>412575718</v>
      </c>
      <c r="DX61" s="88">
        <f t="shared" si="1"/>
        <v>424011857</v>
      </c>
      <c r="DY61" s="88">
        <f t="shared" si="1"/>
        <v>435885081</v>
      </c>
      <c r="DZ61" s="88">
        <f t="shared" si="1"/>
        <v>448194512</v>
      </c>
      <c r="EA61" s="88">
        <f t="shared" ref="EA61:FP61" si="2">SUM(EA5:EA59)</f>
        <v>460933460</v>
      </c>
      <c r="EB61" s="88">
        <f t="shared" si="2"/>
        <v>474095498</v>
      </c>
      <c r="EC61" s="88">
        <f t="shared" si="2"/>
        <v>487672556</v>
      </c>
      <c r="ED61" s="88">
        <f t="shared" si="2"/>
        <v>501661805</v>
      </c>
      <c r="EE61" s="88">
        <f t="shared" si="2"/>
        <v>516066271</v>
      </c>
      <c r="EF61" s="88">
        <f t="shared" si="2"/>
        <v>530890681</v>
      </c>
      <c r="EG61" s="88">
        <f t="shared" si="2"/>
        <v>546131043</v>
      </c>
      <c r="EH61" s="88">
        <f t="shared" si="2"/>
        <v>561792352</v>
      </c>
      <c r="EI61" s="88">
        <f t="shared" si="2"/>
        <v>577849944</v>
      </c>
      <c r="EJ61" s="88">
        <f t="shared" si="2"/>
        <v>594234148</v>
      </c>
      <c r="EK61" s="88">
        <f t="shared" si="2"/>
        <v>610853432</v>
      </c>
      <c r="EL61" s="88">
        <f t="shared" si="2"/>
        <v>627642465</v>
      </c>
      <c r="EM61" s="88">
        <f t="shared" si="2"/>
        <v>644582961</v>
      </c>
      <c r="EN61" s="88">
        <f t="shared" si="2"/>
        <v>661692528</v>
      </c>
      <c r="EO61" s="88">
        <f t="shared" si="2"/>
        <v>678988648</v>
      </c>
      <c r="EP61" s="88">
        <f t="shared" si="2"/>
        <v>696503368</v>
      </c>
      <c r="EQ61" s="88">
        <f t="shared" si="2"/>
        <v>714268449</v>
      </c>
      <c r="ER61" s="88">
        <f t="shared" si="2"/>
        <v>732302186</v>
      </c>
      <c r="ES61" s="88">
        <f t="shared" si="2"/>
        <v>750623354</v>
      </c>
      <c r="ET61" s="88">
        <f t="shared" si="2"/>
        <v>769269315</v>
      </c>
      <c r="EU61" s="88">
        <f t="shared" si="2"/>
        <v>788283878</v>
      </c>
      <c r="EV61" s="88">
        <f t="shared" si="2"/>
        <v>807712188</v>
      </c>
      <c r="EW61" s="88">
        <f t="shared" si="2"/>
        <v>827579506</v>
      </c>
      <c r="EX61" s="88">
        <f t="shared" si="2"/>
        <v>847925417</v>
      </c>
      <c r="EY61" s="88">
        <f t="shared" si="2"/>
        <v>868826259</v>
      </c>
      <c r="EZ61" s="88">
        <f t="shared" si="2"/>
        <v>890372450</v>
      </c>
      <c r="FA61" s="88">
        <f t="shared" si="2"/>
        <v>912636437</v>
      </c>
      <c r="FB61" s="88">
        <f t="shared" si="2"/>
        <v>935645338</v>
      </c>
      <c r="FC61" s="88">
        <f t="shared" si="2"/>
        <v>959410867</v>
      </c>
      <c r="FD61" s="88">
        <f t="shared" si="2"/>
        <v>983966866</v>
      </c>
      <c r="FE61" s="88">
        <f t="shared" si="2"/>
        <v>1009343988</v>
      </c>
      <c r="FF61" s="88">
        <f t="shared" si="2"/>
        <v>1035557686</v>
      </c>
      <c r="FG61" s="88">
        <f t="shared" si="2"/>
        <v>1062619245</v>
      </c>
      <c r="FH61" s="88">
        <f t="shared" si="2"/>
        <v>1090508885</v>
      </c>
      <c r="FI61" s="88">
        <f t="shared" si="2"/>
        <v>1119167490</v>
      </c>
      <c r="FJ61" s="88">
        <f t="shared" si="2"/>
        <v>1148512305</v>
      </c>
      <c r="FK61" s="88">
        <f t="shared" si="2"/>
        <v>1178473512</v>
      </c>
      <c r="FL61" s="88">
        <f t="shared" si="2"/>
        <v>1209030843</v>
      </c>
      <c r="FM61" s="88">
        <f t="shared" si="2"/>
        <v>1240167778</v>
      </c>
      <c r="FN61" s="88">
        <f t="shared" si="2"/>
        <v>1271821522</v>
      </c>
      <c r="FO61" s="88">
        <f t="shared" si="2"/>
        <v>1303919744</v>
      </c>
      <c r="FP61" s="88">
        <f t="shared" si="2"/>
        <v>1336409070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89"/>
  <sheetViews>
    <sheetView topLeftCell="A37" workbookViewId="0">
      <selection activeCell="W57" sqref="B56:W57"/>
    </sheetView>
  </sheetViews>
  <sheetFormatPr defaultColWidth="17.109375" defaultRowHeight="13.2" x14ac:dyDescent="0.25"/>
  <cols>
    <col min="1" max="2" width="17.109375" style="1"/>
    <col min="3" max="12" width="6.33203125" style="15" customWidth="1"/>
    <col min="13" max="13" width="6.33203125" style="1" customWidth="1"/>
    <col min="14" max="23" width="6.33203125" style="15" customWidth="1"/>
    <col min="24" max="24" width="8.44140625" style="1" customWidth="1"/>
    <col min="25" max="16384" width="17.109375" style="1"/>
  </cols>
  <sheetData>
    <row r="1" spans="1:23" ht="13.8" x14ac:dyDescent="0.3">
      <c r="C1" s="14" t="s">
        <v>187</v>
      </c>
      <c r="D1" s="1"/>
      <c r="N1" s="2" t="s">
        <v>188</v>
      </c>
    </row>
    <row r="3" spans="1:23" x14ac:dyDescent="0.25">
      <c r="A3" s="14" t="s">
        <v>128</v>
      </c>
    </row>
    <row r="4" spans="1:23" x14ac:dyDescent="0.25">
      <c r="A4" s="14" t="s">
        <v>0</v>
      </c>
      <c r="B4" s="14" t="s">
        <v>115</v>
      </c>
      <c r="C4" s="2" t="s">
        <v>116</v>
      </c>
      <c r="D4" s="2" t="s">
        <v>117</v>
      </c>
      <c r="E4" s="2" t="s">
        <v>118</v>
      </c>
      <c r="F4" s="2" t="s">
        <v>119</v>
      </c>
      <c r="G4" s="2" t="s">
        <v>120</v>
      </c>
      <c r="H4" s="2" t="s">
        <v>121</v>
      </c>
      <c r="I4" s="2" t="s">
        <v>122</v>
      </c>
      <c r="J4" s="2" t="s">
        <v>123</v>
      </c>
      <c r="K4" s="2" t="s">
        <v>124</v>
      </c>
      <c r="L4" s="2" t="s">
        <v>125</v>
      </c>
      <c r="N4" s="2" t="s">
        <v>116</v>
      </c>
      <c r="O4" s="2" t="s">
        <v>117</v>
      </c>
      <c r="P4" s="2" t="s">
        <v>118</v>
      </c>
      <c r="Q4" s="2" t="s">
        <v>119</v>
      </c>
      <c r="R4" s="2" t="s">
        <v>120</v>
      </c>
      <c r="S4" s="2" t="s">
        <v>121</v>
      </c>
      <c r="T4" s="2" t="s">
        <v>122</v>
      </c>
      <c r="U4" s="2" t="s">
        <v>123</v>
      </c>
      <c r="V4" s="2" t="s">
        <v>124</v>
      </c>
      <c r="W4" s="2" t="s">
        <v>125</v>
      </c>
    </row>
    <row r="5" spans="1:23" x14ac:dyDescent="0.25">
      <c r="A5" s="1" t="s">
        <v>2</v>
      </c>
      <c r="B5" s="1" t="s">
        <v>3</v>
      </c>
      <c r="C5" s="15">
        <v>6</v>
      </c>
      <c r="D5" s="15">
        <v>6</v>
      </c>
      <c r="E5" s="15">
        <v>7</v>
      </c>
      <c r="F5" s="15">
        <v>7</v>
      </c>
      <c r="G5" s="15">
        <v>7</v>
      </c>
      <c r="H5" s="15">
        <v>7</v>
      </c>
      <c r="I5" s="15">
        <v>6</v>
      </c>
      <c r="J5" s="15">
        <v>15</v>
      </c>
      <c r="K5" s="15">
        <v>14</v>
      </c>
      <c r="L5" s="15">
        <v>18</v>
      </c>
      <c r="N5" s="15">
        <v>4</v>
      </c>
      <c r="O5" s="15">
        <v>4</v>
      </c>
      <c r="P5" s="15">
        <v>5</v>
      </c>
      <c r="Q5" s="15">
        <v>6</v>
      </c>
      <c r="R5" s="15">
        <v>7</v>
      </c>
      <c r="S5" s="15">
        <v>9</v>
      </c>
      <c r="T5" s="15">
        <v>6</v>
      </c>
      <c r="U5" s="15">
        <v>15</v>
      </c>
      <c r="V5" s="15">
        <v>14</v>
      </c>
      <c r="W5" s="15">
        <v>18</v>
      </c>
    </row>
    <row r="6" spans="1:23" x14ac:dyDescent="0.25">
      <c r="A6" s="1" t="s">
        <v>4</v>
      </c>
      <c r="B6" s="1" t="s">
        <v>3</v>
      </c>
      <c r="C6" s="15">
        <v>6</v>
      </c>
      <c r="D6" s="15">
        <v>6</v>
      </c>
      <c r="E6" s="15">
        <v>7</v>
      </c>
      <c r="F6" s="15">
        <v>7</v>
      </c>
      <c r="G6" s="15">
        <v>7</v>
      </c>
      <c r="H6" s="15">
        <v>7</v>
      </c>
      <c r="I6" s="15">
        <v>6</v>
      </c>
      <c r="J6" s="15">
        <v>15</v>
      </c>
      <c r="K6" s="15">
        <v>14</v>
      </c>
      <c r="L6" s="15">
        <v>18</v>
      </c>
      <c r="N6" s="15">
        <v>6</v>
      </c>
      <c r="O6" s="15">
        <v>8</v>
      </c>
      <c r="P6" s="15">
        <v>11</v>
      </c>
      <c r="Q6" s="15">
        <v>9</v>
      </c>
      <c r="R6" s="15">
        <v>7</v>
      </c>
      <c r="S6" s="15">
        <v>7</v>
      </c>
      <c r="T6" s="15">
        <v>6</v>
      </c>
      <c r="U6" s="15">
        <v>15</v>
      </c>
      <c r="V6" s="15">
        <v>14</v>
      </c>
      <c r="W6" s="15">
        <v>18</v>
      </c>
    </row>
    <row r="7" spans="1:23" x14ac:dyDescent="0.25">
      <c r="A7" s="1" t="s">
        <v>5</v>
      </c>
      <c r="B7" s="1" t="s">
        <v>3</v>
      </c>
      <c r="C7" s="15">
        <v>6</v>
      </c>
      <c r="D7" s="15">
        <v>6</v>
      </c>
      <c r="E7" s="15">
        <v>7</v>
      </c>
      <c r="F7" s="15">
        <v>7</v>
      </c>
      <c r="G7" s="15">
        <v>7</v>
      </c>
      <c r="H7" s="15">
        <v>7</v>
      </c>
      <c r="I7" s="15">
        <v>6</v>
      </c>
      <c r="J7" s="15">
        <v>15</v>
      </c>
      <c r="K7" s="15">
        <v>14</v>
      </c>
      <c r="L7" s="15">
        <v>18</v>
      </c>
      <c r="N7" s="15">
        <v>6</v>
      </c>
      <c r="O7" s="15">
        <v>6</v>
      </c>
      <c r="P7" s="15">
        <v>9</v>
      </c>
      <c r="Q7" s="15">
        <v>9</v>
      </c>
      <c r="R7" s="15">
        <v>7</v>
      </c>
      <c r="S7" s="15">
        <v>7</v>
      </c>
      <c r="T7" s="15">
        <v>6</v>
      </c>
      <c r="U7" s="15">
        <v>15</v>
      </c>
      <c r="V7" s="15">
        <v>14</v>
      </c>
      <c r="W7" s="15">
        <v>18</v>
      </c>
    </row>
    <row r="8" spans="1:23" x14ac:dyDescent="0.25">
      <c r="A8" s="1" t="s">
        <v>6</v>
      </c>
      <c r="B8" s="1" t="s">
        <v>7</v>
      </c>
      <c r="C8" s="15">
        <v>6</v>
      </c>
      <c r="D8" s="15">
        <v>6</v>
      </c>
      <c r="E8" s="15">
        <v>7</v>
      </c>
      <c r="F8" s="15">
        <v>7</v>
      </c>
      <c r="G8" s="15">
        <v>7</v>
      </c>
      <c r="H8" s="15">
        <v>7</v>
      </c>
      <c r="I8" s="15">
        <v>6</v>
      </c>
      <c r="J8" s="15">
        <v>15</v>
      </c>
      <c r="K8" s="15">
        <v>14</v>
      </c>
      <c r="L8" s="15">
        <v>18</v>
      </c>
      <c r="N8" s="15">
        <v>3</v>
      </c>
      <c r="O8" s="15">
        <v>4</v>
      </c>
      <c r="P8" s="15">
        <v>7</v>
      </c>
      <c r="Q8" s="15">
        <v>7</v>
      </c>
      <c r="R8" s="15">
        <v>7</v>
      </c>
      <c r="S8" s="15">
        <v>7</v>
      </c>
      <c r="T8" s="15">
        <v>6</v>
      </c>
      <c r="U8" s="15">
        <v>15</v>
      </c>
      <c r="V8" s="15">
        <v>14</v>
      </c>
      <c r="W8" s="15">
        <v>18</v>
      </c>
    </row>
    <row r="9" spans="1:23" x14ac:dyDescent="0.25">
      <c r="A9" s="1" t="s">
        <v>8</v>
      </c>
      <c r="B9" s="1" t="s">
        <v>7</v>
      </c>
      <c r="C9" s="15">
        <v>6</v>
      </c>
      <c r="D9" s="15">
        <v>6</v>
      </c>
      <c r="E9" s="15">
        <v>7</v>
      </c>
      <c r="F9" s="15">
        <v>7</v>
      </c>
      <c r="G9" s="15">
        <v>7</v>
      </c>
      <c r="H9" s="15">
        <v>7</v>
      </c>
      <c r="I9" s="15">
        <v>6</v>
      </c>
      <c r="J9" s="15">
        <v>15</v>
      </c>
      <c r="K9" s="15">
        <v>14</v>
      </c>
      <c r="L9" s="15">
        <v>18</v>
      </c>
      <c r="N9" s="15">
        <v>5</v>
      </c>
      <c r="O9" s="15">
        <v>6</v>
      </c>
      <c r="P9" s="15">
        <v>7</v>
      </c>
      <c r="Q9" s="15">
        <v>7</v>
      </c>
      <c r="R9" s="15">
        <v>5</v>
      </c>
      <c r="S9" s="15">
        <v>7</v>
      </c>
      <c r="T9" s="15">
        <v>8</v>
      </c>
      <c r="U9" s="15">
        <v>17</v>
      </c>
      <c r="V9" s="15">
        <v>14</v>
      </c>
      <c r="W9" s="15">
        <v>18</v>
      </c>
    </row>
    <row r="10" spans="1:23" x14ac:dyDescent="0.25">
      <c r="A10" s="1" t="s">
        <v>9</v>
      </c>
      <c r="B10" s="1" t="s">
        <v>7</v>
      </c>
      <c r="C10" s="15">
        <v>6</v>
      </c>
      <c r="D10" s="15">
        <v>6</v>
      </c>
      <c r="E10" s="15">
        <v>7</v>
      </c>
      <c r="F10" s="15">
        <v>7</v>
      </c>
      <c r="G10" s="15">
        <v>7</v>
      </c>
      <c r="H10" s="15">
        <v>7</v>
      </c>
      <c r="I10" s="15">
        <v>6</v>
      </c>
      <c r="J10" s="15">
        <v>15</v>
      </c>
      <c r="K10" s="15">
        <v>14</v>
      </c>
      <c r="L10" s="15">
        <v>18</v>
      </c>
      <c r="N10" s="15">
        <v>5</v>
      </c>
      <c r="O10" s="15">
        <v>6</v>
      </c>
      <c r="P10" s="15">
        <v>7</v>
      </c>
      <c r="Q10" s="15">
        <v>7</v>
      </c>
      <c r="R10" s="15">
        <v>7</v>
      </c>
      <c r="S10" s="15">
        <v>7</v>
      </c>
      <c r="T10" s="15">
        <v>6</v>
      </c>
      <c r="U10" s="15">
        <v>15</v>
      </c>
      <c r="V10" s="15">
        <v>14</v>
      </c>
      <c r="W10" s="15">
        <v>18</v>
      </c>
    </row>
    <row r="11" spans="1:23" x14ac:dyDescent="0.25">
      <c r="A11" s="1" t="s">
        <v>10</v>
      </c>
      <c r="B11" s="1" t="s">
        <v>7</v>
      </c>
      <c r="C11" s="15">
        <v>6</v>
      </c>
      <c r="D11" s="15">
        <v>6</v>
      </c>
      <c r="E11" s="15">
        <v>7</v>
      </c>
      <c r="F11" s="15">
        <v>7</v>
      </c>
      <c r="G11" s="15">
        <v>7</v>
      </c>
      <c r="H11" s="15">
        <v>7</v>
      </c>
      <c r="I11" s="15">
        <v>6</v>
      </c>
      <c r="J11" s="15">
        <v>15</v>
      </c>
      <c r="K11" s="15">
        <v>14</v>
      </c>
      <c r="L11" s="15">
        <v>18</v>
      </c>
      <c r="N11" s="15">
        <v>5</v>
      </c>
      <c r="O11" s="15">
        <v>6</v>
      </c>
      <c r="P11" s="15">
        <v>7</v>
      </c>
      <c r="Q11" s="15">
        <v>7</v>
      </c>
      <c r="R11" s="15">
        <v>7</v>
      </c>
      <c r="S11" s="15">
        <v>7</v>
      </c>
      <c r="T11" s="15">
        <v>6</v>
      </c>
      <c r="U11" s="15">
        <v>15</v>
      </c>
      <c r="V11" s="15">
        <v>14</v>
      </c>
      <c r="W11" s="15">
        <v>18</v>
      </c>
    </row>
    <row r="12" spans="1:23" x14ac:dyDescent="0.25">
      <c r="A12" s="1" t="s">
        <v>11</v>
      </c>
      <c r="B12" s="1" t="s">
        <v>12</v>
      </c>
      <c r="C12" s="15">
        <v>6</v>
      </c>
      <c r="D12" s="15">
        <v>6</v>
      </c>
      <c r="E12" s="15">
        <v>7</v>
      </c>
      <c r="F12" s="15">
        <v>7</v>
      </c>
      <c r="G12" s="15">
        <v>7</v>
      </c>
      <c r="H12" s="15">
        <v>7</v>
      </c>
      <c r="I12" s="15">
        <v>6</v>
      </c>
      <c r="J12" s="15">
        <v>15</v>
      </c>
      <c r="K12" s="15">
        <v>14</v>
      </c>
      <c r="L12" s="15">
        <v>18</v>
      </c>
      <c r="N12" s="15">
        <v>7</v>
      </c>
      <c r="O12" s="15">
        <v>6</v>
      </c>
      <c r="P12" s="15">
        <v>7</v>
      </c>
      <c r="Q12" s="15">
        <v>5</v>
      </c>
      <c r="R12" s="15">
        <v>7</v>
      </c>
      <c r="S12" s="15">
        <v>4</v>
      </c>
      <c r="T12" s="15">
        <v>6</v>
      </c>
      <c r="U12" s="15">
        <v>15</v>
      </c>
      <c r="V12" s="15">
        <v>14</v>
      </c>
      <c r="W12" s="15">
        <v>18</v>
      </c>
    </row>
    <row r="13" spans="1:23" x14ac:dyDescent="0.25">
      <c r="A13" s="1" t="s">
        <v>13</v>
      </c>
    </row>
    <row r="14" spans="1:23" x14ac:dyDescent="0.25">
      <c r="A14" s="1" t="s">
        <v>14</v>
      </c>
      <c r="B14" s="1" t="s">
        <v>15</v>
      </c>
      <c r="C14" s="15">
        <v>6</v>
      </c>
      <c r="D14" s="15">
        <v>6</v>
      </c>
      <c r="E14" s="15">
        <v>7</v>
      </c>
      <c r="F14" s="15">
        <v>7</v>
      </c>
      <c r="G14" s="15">
        <v>7</v>
      </c>
      <c r="H14" s="15">
        <v>7</v>
      </c>
      <c r="I14" s="15">
        <v>6</v>
      </c>
      <c r="J14" s="15">
        <v>15</v>
      </c>
      <c r="K14" s="15">
        <v>14</v>
      </c>
      <c r="L14" s="15">
        <v>18</v>
      </c>
      <c r="N14" s="15">
        <v>6</v>
      </c>
      <c r="O14" s="15">
        <v>6</v>
      </c>
      <c r="P14" s="15">
        <v>7</v>
      </c>
      <c r="Q14" s="15">
        <v>9</v>
      </c>
      <c r="R14" s="15">
        <v>9</v>
      </c>
      <c r="S14" s="15">
        <v>9</v>
      </c>
      <c r="T14" s="15">
        <v>8</v>
      </c>
      <c r="U14" s="15">
        <v>15</v>
      </c>
      <c r="V14" s="15">
        <v>14</v>
      </c>
      <c r="W14" s="15">
        <v>18</v>
      </c>
    </row>
    <row r="15" spans="1:23" x14ac:dyDescent="0.25">
      <c r="A15" s="1" t="s">
        <v>16</v>
      </c>
      <c r="B15" s="1" t="s">
        <v>15</v>
      </c>
      <c r="C15" s="15">
        <v>6</v>
      </c>
      <c r="D15" s="15">
        <v>6</v>
      </c>
      <c r="E15" s="15">
        <v>7</v>
      </c>
      <c r="F15" s="15">
        <v>7</v>
      </c>
      <c r="G15" s="15">
        <v>7</v>
      </c>
      <c r="H15" s="15">
        <v>7</v>
      </c>
      <c r="I15" s="15">
        <v>6</v>
      </c>
      <c r="J15" s="15">
        <v>15</v>
      </c>
      <c r="K15" s="15">
        <v>14</v>
      </c>
      <c r="L15" s="15">
        <v>18</v>
      </c>
      <c r="N15" s="15">
        <v>6</v>
      </c>
      <c r="O15" s="15">
        <v>6</v>
      </c>
      <c r="P15" s="15">
        <v>7</v>
      </c>
      <c r="Q15" s="15">
        <v>7</v>
      </c>
      <c r="R15" s="15">
        <v>7</v>
      </c>
      <c r="S15" s="15">
        <v>7</v>
      </c>
      <c r="T15" s="15">
        <v>6</v>
      </c>
      <c r="U15" s="15">
        <v>15</v>
      </c>
      <c r="V15" s="15">
        <v>14</v>
      </c>
      <c r="W15" s="15">
        <v>18</v>
      </c>
    </row>
    <row r="16" spans="1:23" x14ac:dyDescent="0.25">
      <c r="A16" s="1" t="s">
        <v>17</v>
      </c>
      <c r="B16" s="1" t="s">
        <v>18</v>
      </c>
      <c r="C16" s="15">
        <v>6</v>
      </c>
      <c r="D16" s="15">
        <v>6</v>
      </c>
      <c r="E16" s="15">
        <v>7</v>
      </c>
      <c r="F16" s="15">
        <v>7</v>
      </c>
      <c r="G16" s="15">
        <v>7</v>
      </c>
      <c r="H16" s="15">
        <v>7</v>
      </c>
      <c r="I16" s="15">
        <v>6</v>
      </c>
      <c r="J16" s="15">
        <v>15</v>
      </c>
      <c r="K16" s="15">
        <v>14</v>
      </c>
      <c r="L16" s="15">
        <v>18</v>
      </c>
      <c r="N16" s="15">
        <v>4</v>
      </c>
      <c r="O16" s="15">
        <v>4</v>
      </c>
      <c r="P16" s="15">
        <v>6</v>
      </c>
      <c r="Q16" s="15">
        <v>6</v>
      </c>
      <c r="R16" s="15">
        <v>9</v>
      </c>
      <c r="S16" s="15">
        <v>9</v>
      </c>
      <c r="T16" s="15">
        <v>6</v>
      </c>
      <c r="U16" s="15">
        <v>15</v>
      </c>
      <c r="V16" s="15">
        <v>14</v>
      </c>
      <c r="W16" s="15">
        <v>18</v>
      </c>
    </row>
    <row r="17" spans="1:23" x14ac:dyDescent="0.25">
      <c r="A17" s="1" t="s">
        <v>19</v>
      </c>
      <c r="B17" s="1" t="s">
        <v>15</v>
      </c>
      <c r="C17" s="15">
        <v>6</v>
      </c>
      <c r="D17" s="15">
        <v>6</v>
      </c>
      <c r="E17" s="15">
        <v>7</v>
      </c>
      <c r="F17" s="15">
        <v>7</v>
      </c>
      <c r="G17" s="15">
        <v>7</v>
      </c>
      <c r="H17" s="15">
        <v>7</v>
      </c>
      <c r="I17" s="15">
        <v>6</v>
      </c>
      <c r="J17" s="15">
        <v>15</v>
      </c>
      <c r="K17" s="15">
        <v>14</v>
      </c>
      <c r="L17" s="15">
        <v>18</v>
      </c>
      <c r="N17" s="15">
        <v>6</v>
      </c>
      <c r="O17" s="15">
        <v>6</v>
      </c>
      <c r="P17" s="15">
        <v>9</v>
      </c>
      <c r="Q17" s="15">
        <v>7</v>
      </c>
      <c r="R17" s="15">
        <v>7</v>
      </c>
      <c r="S17" s="15">
        <v>7</v>
      </c>
      <c r="T17" s="15">
        <v>8</v>
      </c>
      <c r="U17" s="15">
        <v>15</v>
      </c>
      <c r="V17" s="15">
        <v>14</v>
      </c>
      <c r="W17" s="15">
        <v>18</v>
      </c>
    </row>
    <row r="18" spans="1:23" x14ac:dyDescent="0.25">
      <c r="A18" s="1" t="s">
        <v>20</v>
      </c>
    </row>
    <row r="19" spans="1:23" x14ac:dyDescent="0.25">
      <c r="A19" s="1" t="s">
        <v>21</v>
      </c>
      <c r="B19" s="1" t="s">
        <v>22</v>
      </c>
      <c r="C19" s="15">
        <v>6</v>
      </c>
      <c r="D19" s="15">
        <v>6</v>
      </c>
      <c r="E19" s="15">
        <v>7</v>
      </c>
      <c r="F19" s="15">
        <v>7</v>
      </c>
      <c r="G19" s="15">
        <v>7</v>
      </c>
      <c r="H19" s="15">
        <v>7</v>
      </c>
      <c r="I19" s="15">
        <v>6</v>
      </c>
      <c r="J19" s="15">
        <v>15</v>
      </c>
      <c r="K19" s="15">
        <v>14</v>
      </c>
      <c r="L19" s="15">
        <v>18</v>
      </c>
      <c r="N19" s="15">
        <v>5</v>
      </c>
      <c r="O19" s="15">
        <v>11</v>
      </c>
      <c r="P19" s="15">
        <v>11</v>
      </c>
      <c r="Q19" s="15">
        <v>7</v>
      </c>
      <c r="R19" s="15">
        <v>5</v>
      </c>
      <c r="S19" s="15">
        <v>7</v>
      </c>
      <c r="T19" s="15">
        <v>8</v>
      </c>
      <c r="U19" s="15">
        <v>15</v>
      </c>
      <c r="V19" s="15">
        <v>14</v>
      </c>
      <c r="W19" s="15">
        <v>18</v>
      </c>
    </row>
    <row r="20" spans="1:23" x14ac:dyDescent="0.25">
      <c r="A20" s="1" t="s">
        <v>23</v>
      </c>
      <c r="B20" s="1" t="s">
        <v>24</v>
      </c>
      <c r="C20" s="15">
        <v>6</v>
      </c>
      <c r="D20" s="15">
        <v>6</v>
      </c>
      <c r="E20" s="15">
        <v>7</v>
      </c>
      <c r="F20" s="15">
        <v>7</v>
      </c>
      <c r="G20" s="15">
        <v>7</v>
      </c>
      <c r="H20" s="15">
        <v>7</v>
      </c>
      <c r="I20" s="15">
        <v>6</v>
      </c>
      <c r="J20" s="15">
        <v>15</v>
      </c>
      <c r="K20" s="15">
        <v>14</v>
      </c>
      <c r="L20" s="15">
        <v>18</v>
      </c>
      <c r="N20" s="15">
        <v>2</v>
      </c>
      <c r="O20" s="15">
        <v>3</v>
      </c>
      <c r="P20" s="15">
        <v>4</v>
      </c>
      <c r="Q20" s="15">
        <v>4</v>
      </c>
      <c r="R20" s="15">
        <v>5</v>
      </c>
      <c r="S20" s="15">
        <v>10</v>
      </c>
      <c r="T20" s="15">
        <v>6</v>
      </c>
      <c r="U20" s="15">
        <v>15</v>
      </c>
      <c r="V20" s="15">
        <v>14</v>
      </c>
      <c r="W20" s="15">
        <v>18</v>
      </c>
    </row>
    <row r="21" spans="1:23" x14ac:dyDescent="0.25">
      <c r="A21" s="1" t="s">
        <v>25</v>
      </c>
    </row>
    <row r="22" spans="1:23" x14ac:dyDescent="0.25">
      <c r="A22" s="1" t="s">
        <v>26</v>
      </c>
      <c r="B22" s="1" t="s">
        <v>22</v>
      </c>
      <c r="C22" s="15">
        <v>6</v>
      </c>
      <c r="D22" s="15">
        <v>6</v>
      </c>
      <c r="E22" s="15">
        <v>7</v>
      </c>
      <c r="F22" s="15">
        <v>7</v>
      </c>
      <c r="G22" s="15">
        <v>7</v>
      </c>
      <c r="H22" s="15">
        <v>7</v>
      </c>
      <c r="I22" s="15">
        <v>6</v>
      </c>
      <c r="J22" s="15">
        <v>15</v>
      </c>
      <c r="K22" s="15">
        <v>14</v>
      </c>
      <c r="L22" s="15">
        <v>18</v>
      </c>
      <c r="N22" s="15">
        <v>3</v>
      </c>
      <c r="O22" s="15">
        <v>4</v>
      </c>
      <c r="P22" s="15">
        <v>5</v>
      </c>
      <c r="Q22" s="15">
        <v>11</v>
      </c>
      <c r="R22" s="15">
        <v>9</v>
      </c>
      <c r="S22" s="15">
        <v>7</v>
      </c>
      <c r="T22" s="15">
        <v>8</v>
      </c>
      <c r="U22" s="15">
        <v>17</v>
      </c>
      <c r="V22" s="15">
        <v>16</v>
      </c>
      <c r="W22" s="15">
        <v>18</v>
      </c>
    </row>
    <row r="23" spans="1:23" x14ac:dyDescent="0.25">
      <c r="A23" s="1" t="s">
        <v>27</v>
      </c>
      <c r="B23" s="1" t="s">
        <v>28</v>
      </c>
      <c r="C23" s="15">
        <v>6</v>
      </c>
      <c r="D23" s="15">
        <v>6</v>
      </c>
      <c r="E23" s="15">
        <v>7</v>
      </c>
      <c r="F23" s="15">
        <v>7</v>
      </c>
      <c r="G23" s="15">
        <v>7</v>
      </c>
      <c r="H23" s="15">
        <v>7</v>
      </c>
      <c r="I23" s="15">
        <v>6</v>
      </c>
      <c r="J23" s="15">
        <v>15</v>
      </c>
      <c r="K23" s="15">
        <v>14</v>
      </c>
      <c r="L23" s="15">
        <v>18</v>
      </c>
      <c r="N23" s="15">
        <v>10</v>
      </c>
      <c r="O23" s="15">
        <v>8</v>
      </c>
      <c r="P23" s="15">
        <v>9</v>
      </c>
      <c r="Q23" s="15">
        <v>9</v>
      </c>
      <c r="R23" s="15">
        <v>7</v>
      </c>
      <c r="S23" s="15">
        <v>6</v>
      </c>
      <c r="T23" s="15">
        <v>8</v>
      </c>
      <c r="U23" s="15">
        <v>15</v>
      </c>
      <c r="V23" s="15">
        <v>14</v>
      </c>
      <c r="W23" s="15">
        <v>18</v>
      </c>
    </row>
    <row r="24" spans="1:23" x14ac:dyDescent="0.25">
      <c r="A24" s="1" t="s">
        <v>29</v>
      </c>
      <c r="B24" s="1" t="s">
        <v>24</v>
      </c>
      <c r="C24" s="15">
        <v>6</v>
      </c>
      <c r="D24" s="15">
        <v>6</v>
      </c>
      <c r="E24" s="15">
        <v>7</v>
      </c>
      <c r="F24" s="15">
        <v>7</v>
      </c>
      <c r="G24" s="15">
        <v>7</v>
      </c>
      <c r="H24" s="15">
        <v>7</v>
      </c>
      <c r="I24" s="15">
        <v>6</v>
      </c>
      <c r="J24" s="15">
        <v>15</v>
      </c>
      <c r="K24" s="15">
        <v>14</v>
      </c>
      <c r="L24" s="15">
        <v>18</v>
      </c>
      <c r="N24" s="15">
        <v>2</v>
      </c>
      <c r="O24" s="15">
        <v>3</v>
      </c>
      <c r="P24" s="15">
        <v>4</v>
      </c>
      <c r="Q24" s="15">
        <v>4</v>
      </c>
      <c r="R24" s="15">
        <v>4</v>
      </c>
      <c r="S24" s="15">
        <v>11</v>
      </c>
      <c r="T24" s="15">
        <v>10</v>
      </c>
      <c r="U24" s="15">
        <v>16</v>
      </c>
      <c r="V24" s="15">
        <v>15</v>
      </c>
      <c r="W24" s="15">
        <v>18</v>
      </c>
    </row>
    <row r="25" spans="1:23" x14ac:dyDescent="0.25">
      <c r="A25" s="1" t="s">
        <v>30</v>
      </c>
      <c r="B25" s="1" t="s">
        <v>24</v>
      </c>
      <c r="C25" s="15">
        <v>6</v>
      </c>
      <c r="D25" s="15">
        <v>6</v>
      </c>
      <c r="E25" s="15">
        <v>7</v>
      </c>
      <c r="F25" s="15">
        <v>7</v>
      </c>
      <c r="G25" s="15">
        <v>7</v>
      </c>
      <c r="H25" s="15">
        <v>7</v>
      </c>
      <c r="I25" s="15">
        <v>6</v>
      </c>
      <c r="J25" s="15">
        <v>15</v>
      </c>
      <c r="K25" s="15">
        <v>14</v>
      </c>
      <c r="L25" s="15">
        <v>18</v>
      </c>
      <c r="N25" s="15">
        <v>2</v>
      </c>
      <c r="O25" s="15">
        <v>3</v>
      </c>
      <c r="P25" s="15">
        <v>4</v>
      </c>
      <c r="Q25" s="15">
        <v>4</v>
      </c>
      <c r="R25" s="15">
        <v>4</v>
      </c>
      <c r="S25" s="15">
        <v>11</v>
      </c>
      <c r="T25" s="15">
        <v>8</v>
      </c>
      <c r="U25" s="15">
        <v>14</v>
      </c>
      <c r="V25" s="15">
        <v>13</v>
      </c>
      <c r="W25" s="15">
        <v>17</v>
      </c>
    </row>
    <row r="26" spans="1:23" x14ac:dyDescent="0.25">
      <c r="A26" s="1" t="s">
        <v>31</v>
      </c>
      <c r="B26" s="1" t="s">
        <v>18</v>
      </c>
      <c r="C26" s="15">
        <v>6</v>
      </c>
      <c r="D26" s="15">
        <v>6</v>
      </c>
      <c r="E26" s="15">
        <v>7</v>
      </c>
      <c r="F26" s="15">
        <v>7</v>
      </c>
      <c r="G26" s="15">
        <v>7</v>
      </c>
      <c r="H26" s="15">
        <v>7</v>
      </c>
      <c r="I26" s="15">
        <v>6</v>
      </c>
      <c r="J26" s="15">
        <v>15</v>
      </c>
      <c r="K26" s="15">
        <v>14</v>
      </c>
      <c r="L26" s="15">
        <v>18</v>
      </c>
      <c r="N26" s="15">
        <v>2</v>
      </c>
      <c r="O26" s="15">
        <v>2</v>
      </c>
      <c r="P26" s="15">
        <v>4</v>
      </c>
      <c r="Q26" s="15">
        <v>4</v>
      </c>
      <c r="R26" s="15">
        <v>5</v>
      </c>
      <c r="S26" s="15">
        <v>11</v>
      </c>
      <c r="T26" s="15">
        <v>8</v>
      </c>
      <c r="U26" s="15">
        <v>13</v>
      </c>
      <c r="V26" s="15">
        <v>12</v>
      </c>
      <c r="W26" s="15">
        <v>16</v>
      </c>
    </row>
    <row r="27" spans="1:23" x14ac:dyDescent="0.25">
      <c r="A27" s="1" t="s">
        <v>32</v>
      </c>
      <c r="B27" s="1" t="s">
        <v>18</v>
      </c>
      <c r="C27" s="15">
        <v>6</v>
      </c>
      <c r="D27" s="15">
        <v>6</v>
      </c>
      <c r="E27" s="15">
        <v>7</v>
      </c>
      <c r="F27" s="15">
        <v>7</v>
      </c>
      <c r="G27" s="15">
        <v>7</v>
      </c>
      <c r="H27" s="15">
        <v>7</v>
      </c>
      <c r="I27" s="15">
        <v>6</v>
      </c>
      <c r="J27" s="15">
        <v>15</v>
      </c>
      <c r="K27" s="15">
        <v>14</v>
      </c>
      <c r="L27" s="15">
        <v>18</v>
      </c>
      <c r="N27" s="15">
        <v>2</v>
      </c>
      <c r="O27" s="15">
        <v>2</v>
      </c>
      <c r="P27" s="15">
        <v>4</v>
      </c>
      <c r="Q27" s="15">
        <v>4</v>
      </c>
      <c r="R27" s="15">
        <v>5</v>
      </c>
      <c r="S27" s="15">
        <v>11</v>
      </c>
      <c r="T27" s="15">
        <v>8</v>
      </c>
      <c r="U27" s="15">
        <v>14</v>
      </c>
      <c r="V27" s="15">
        <v>13</v>
      </c>
      <c r="W27" s="15">
        <v>17</v>
      </c>
    </row>
    <row r="29" spans="1:23" x14ac:dyDescent="0.25">
      <c r="A29" s="14" t="s">
        <v>130</v>
      </c>
    </row>
    <row r="30" spans="1:23" x14ac:dyDescent="0.25">
      <c r="A30" s="1" t="s">
        <v>67</v>
      </c>
    </row>
    <row r="31" spans="1:23" x14ac:dyDescent="0.25">
      <c r="A31" s="1" t="s">
        <v>68</v>
      </c>
      <c r="B31" s="1" t="s">
        <v>67</v>
      </c>
      <c r="C31" s="15">
        <v>6</v>
      </c>
      <c r="D31" s="15">
        <v>6</v>
      </c>
      <c r="E31" s="15">
        <v>7</v>
      </c>
      <c r="F31" s="15">
        <v>7</v>
      </c>
      <c r="G31" s="15">
        <v>7</v>
      </c>
      <c r="H31" s="15">
        <v>7</v>
      </c>
      <c r="I31" s="15">
        <v>6</v>
      </c>
      <c r="J31" s="15">
        <v>15</v>
      </c>
      <c r="K31" s="15">
        <v>14</v>
      </c>
      <c r="L31" s="15">
        <v>18</v>
      </c>
      <c r="N31" s="15">
        <v>0</v>
      </c>
      <c r="O31" s="15">
        <v>-1</v>
      </c>
      <c r="P31" s="15">
        <v>-2</v>
      </c>
      <c r="Q31" s="15">
        <v>1</v>
      </c>
      <c r="R31" s="15">
        <v>-4</v>
      </c>
      <c r="S31" s="15">
        <v>-8</v>
      </c>
      <c r="T31" s="15">
        <v>-4</v>
      </c>
      <c r="U31" s="15">
        <v>15</v>
      </c>
      <c r="V31" s="15">
        <v>14</v>
      </c>
      <c r="W31" s="15">
        <v>18</v>
      </c>
    </row>
    <row r="32" spans="1:23" x14ac:dyDescent="0.25">
      <c r="A32" s="1" t="s">
        <v>69</v>
      </c>
      <c r="B32" s="1" t="s">
        <v>67</v>
      </c>
      <c r="C32" s="15">
        <v>6</v>
      </c>
      <c r="D32" s="15">
        <v>6</v>
      </c>
      <c r="E32" s="15">
        <v>7</v>
      </c>
      <c r="F32" s="15">
        <v>7</v>
      </c>
      <c r="G32" s="15">
        <v>7</v>
      </c>
      <c r="H32" s="15">
        <v>7</v>
      </c>
      <c r="I32" s="15">
        <v>6</v>
      </c>
      <c r="J32" s="15">
        <v>15</v>
      </c>
      <c r="K32" s="15">
        <v>14</v>
      </c>
      <c r="L32" s="15">
        <v>18</v>
      </c>
      <c r="N32" s="15">
        <v>0</v>
      </c>
      <c r="O32" s="15">
        <v>-1</v>
      </c>
      <c r="P32" s="15">
        <v>-2</v>
      </c>
      <c r="Q32" s="15">
        <v>1</v>
      </c>
      <c r="R32" s="15">
        <v>-4</v>
      </c>
      <c r="S32" s="15">
        <v>-8</v>
      </c>
      <c r="T32" s="15">
        <v>-4</v>
      </c>
      <c r="U32" s="15">
        <v>15</v>
      </c>
      <c r="V32" s="15">
        <v>14</v>
      </c>
      <c r="W32" s="15">
        <v>18</v>
      </c>
    </row>
    <row r="33" spans="1:23" x14ac:dyDescent="0.25">
      <c r="A33" s="1" t="s">
        <v>70</v>
      </c>
    </row>
    <row r="34" spans="1:23" x14ac:dyDescent="0.25">
      <c r="A34" s="1" t="s">
        <v>71</v>
      </c>
      <c r="B34" s="1" t="s">
        <v>67</v>
      </c>
      <c r="C34" s="15">
        <v>6</v>
      </c>
      <c r="D34" s="15">
        <v>6</v>
      </c>
      <c r="E34" s="15">
        <v>7</v>
      </c>
      <c r="F34" s="15">
        <v>7</v>
      </c>
      <c r="G34" s="15">
        <v>7</v>
      </c>
      <c r="H34" s="15">
        <v>7</v>
      </c>
      <c r="I34" s="15">
        <v>6</v>
      </c>
      <c r="J34" s="15">
        <v>15</v>
      </c>
      <c r="K34" s="15">
        <v>14</v>
      </c>
      <c r="L34" s="15">
        <v>18</v>
      </c>
      <c r="N34" s="15">
        <v>0</v>
      </c>
      <c r="O34" s="15">
        <v>-1</v>
      </c>
      <c r="P34" s="15">
        <v>-2</v>
      </c>
      <c r="Q34" s="15">
        <v>1</v>
      </c>
      <c r="R34" s="15">
        <v>-4</v>
      </c>
      <c r="S34" s="15">
        <v>-8</v>
      </c>
      <c r="T34" s="15">
        <v>-4</v>
      </c>
      <c r="U34" s="15">
        <v>15</v>
      </c>
      <c r="V34" s="15">
        <v>14</v>
      </c>
      <c r="W34" s="15">
        <v>18</v>
      </c>
    </row>
    <row r="35" spans="1:23" x14ac:dyDescent="0.25">
      <c r="A35" s="1" t="s">
        <v>72</v>
      </c>
      <c r="B35" s="1" t="s">
        <v>73</v>
      </c>
      <c r="C35" s="15">
        <v>6</v>
      </c>
      <c r="D35" s="15">
        <v>6</v>
      </c>
      <c r="E35" s="15">
        <v>7</v>
      </c>
      <c r="F35" s="15">
        <v>7</v>
      </c>
      <c r="G35" s="15">
        <v>7</v>
      </c>
      <c r="H35" s="15">
        <v>7</v>
      </c>
      <c r="I35" s="15">
        <v>6</v>
      </c>
      <c r="J35" s="15">
        <v>15</v>
      </c>
      <c r="K35" s="15">
        <v>14</v>
      </c>
      <c r="L35" s="15">
        <v>18</v>
      </c>
      <c r="N35" s="15">
        <v>-1</v>
      </c>
      <c r="O35" s="15">
        <v>-1</v>
      </c>
      <c r="P35" s="15">
        <v>-1</v>
      </c>
      <c r="Q35" s="15">
        <v>2</v>
      </c>
      <c r="R35" s="15">
        <v>-4</v>
      </c>
      <c r="S35" s="15">
        <v>-8</v>
      </c>
      <c r="T35" s="15">
        <v>-4</v>
      </c>
      <c r="U35" s="15">
        <v>15</v>
      </c>
      <c r="V35" s="15">
        <v>14</v>
      </c>
      <c r="W35" s="15">
        <v>18</v>
      </c>
    </row>
    <row r="36" spans="1:23" x14ac:dyDescent="0.25">
      <c r="A36" s="1" t="s">
        <v>74</v>
      </c>
    </row>
    <row r="37" spans="1:23" x14ac:dyDescent="0.25">
      <c r="A37" s="1" t="s">
        <v>75</v>
      </c>
      <c r="B37" s="1" t="s">
        <v>53</v>
      </c>
      <c r="C37" s="15">
        <v>6</v>
      </c>
      <c r="D37" s="15">
        <v>6</v>
      </c>
      <c r="E37" s="15">
        <v>7</v>
      </c>
      <c r="F37" s="15">
        <v>7</v>
      </c>
      <c r="G37" s="15">
        <v>7</v>
      </c>
      <c r="H37" s="15">
        <v>7</v>
      </c>
      <c r="I37" s="15">
        <v>6</v>
      </c>
      <c r="J37" s="15">
        <v>15</v>
      </c>
      <c r="K37" s="15">
        <v>14</v>
      </c>
      <c r="L37" s="15">
        <v>18</v>
      </c>
      <c r="N37" s="15">
        <v>5</v>
      </c>
      <c r="O37" s="15">
        <v>4</v>
      </c>
      <c r="P37" s="15">
        <v>5</v>
      </c>
      <c r="Q37" s="15">
        <v>5</v>
      </c>
      <c r="R37" s="15">
        <v>-1</v>
      </c>
      <c r="S37" s="15">
        <v>-6</v>
      </c>
      <c r="T37" s="15">
        <v>-4</v>
      </c>
      <c r="U37" s="15">
        <v>15</v>
      </c>
      <c r="V37" s="15">
        <v>14</v>
      </c>
      <c r="W37" s="15">
        <v>18</v>
      </c>
    </row>
    <row r="38" spans="1:23" x14ac:dyDescent="0.25">
      <c r="A38" s="1" t="s">
        <v>76</v>
      </c>
      <c r="B38" s="1" t="s">
        <v>51</v>
      </c>
      <c r="C38" s="15">
        <v>6</v>
      </c>
      <c r="D38" s="15">
        <v>6</v>
      </c>
      <c r="E38" s="15">
        <v>7</v>
      </c>
      <c r="F38" s="15">
        <v>7</v>
      </c>
      <c r="G38" s="15">
        <v>7</v>
      </c>
      <c r="H38" s="15">
        <v>7</v>
      </c>
      <c r="I38" s="15">
        <v>6</v>
      </c>
      <c r="J38" s="15">
        <v>15</v>
      </c>
      <c r="K38" s="15">
        <v>14</v>
      </c>
      <c r="L38" s="15">
        <v>18</v>
      </c>
      <c r="N38" s="15">
        <v>-1</v>
      </c>
      <c r="O38" s="15">
        <v>-1</v>
      </c>
      <c r="P38" s="15">
        <v>-1</v>
      </c>
      <c r="Q38" s="15">
        <v>2</v>
      </c>
      <c r="R38" s="15">
        <v>-1</v>
      </c>
      <c r="S38" s="15">
        <v>-6</v>
      </c>
      <c r="T38" s="15">
        <v>-4</v>
      </c>
      <c r="U38" s="15">
        <v>15</v>
      </c>
      <c r="V38" s="15">
        <v>14</v>
      </c>
      <c r="W38" s="15">
        <v>18</v>
      </c>
    </row>
    <row r="39" spans="1:23" x14ac:dyDescent="0.25">
      <c r="A39" s="1" t="s">
        <v>77</v>
      </c>
      <c r="B39" s="1" t="s">
        <v>77</v>
      </c>
      <c r="C39" s="15">
        <v>6</v>
      </c>
      <c r="D39" s="15">
        <v>6</v>
      </c>
      <c r="E39" s="15">
        <v>7</v>
      </c>
      <c r="F39" s="15">
        <v>7</v>
      </c>
      <c r="G39" s="15">
        <v>7</v>
      </c>
      <c r="H39" s="15">
        <v>7</v>
      </c>
      <c r="I39" s="15">
        <v>6</v>
      </c>
      <c r="J39" s="15">
        <v>15</v>
      </c>
      <c r="K39" s="15">
        <v>14</v>
      </c>
      <c r="L39" s="15">
        <v>18</v>
      </c>
      <c r="N39" s="15">
        <v>3</v>
      </c>
      <c r="O39" s="15">
        <v>3</v>
      </c>
      <c r="P39" s="15">
        <v>4</v>
      </c>
      <c r="Q39" s="15">
        <v>4</v>
      </c>
      <c r="R39" s="15">
        <v>-7</v>
      </c>
      <c r="S39" s="15">
        <v>-4</v>
      </c>
      <c r="T39" s="15">
        <v>-2</v>
      </c>
      <c r="U39" s="15">
        <v>15</v>
      </c>
      <c r="V39" s="15">
        <v>14</v>
      </c>
      <c r="W39" s="15">
        <v>18</v>
      </c>
    </row>
    <row r="40" spans="1:23" x14ac:dyDescent="0.25">
      <c r="A40" s="1" t="s">
        <v>73</v>
      </c>
      <c r="B40" s="1" t="s">
        <v>73</v>
      </c>
      <c r="C40" s="15">
        <v>6</v>
      </c>
      <c r="D40" s="15">
        <v>6</v>
      </c>
      <c r="E40" s="15">
        <v>7</v>
      </c>
      <c r="F40" s="15">
        <v>7</v>
      </c>
      <c r="G40" s="15">
        <v>7</v>
      </c>
      <c r="H40" s="15">
        <v>7</v>
      </c>
      <c r="I40" s="15">
        <v>6</v>
      </c>
      <c r="J40" s="15">
        <v>15</v>
      </c>
      <c r="K40" s="15">
        <v>14</v>
      </c>
      <c r="L40" s="15">
        <v>18</v>
      </c>
      <c r="N40" s="15">
        <v>-1</v>
      </c>
      <c r="O40" s="15">
        <v>-1</v>
      </c>
      <c r="P40" s="15">
        <v>-1</v>
      </c>
      <c r="Q40" s="15">
        <v>2</v>
      </c>
      <c r="R40" s="15">
        <v>-8</v>
      </c>
      <c r="S40" s="15">
        <v>-4</v>
      </c>
      <c r="T40" s="15">
        <v>0</v>
      </c>
      <c r="U40" s="15">
        <v>15</v>
      </c>
      <c r="V40" s="15">
        <v>14</v>
      </c>
      <c r="W40" s="15">
        <v>18</v>
      </c>
    </row>
    <row r="41" spans="1:23" x14ac:dyDescent="0.25">
      <c r="A41" s="1" t="s">
        <v>78</v>
      </c>
      <c r="B41" s="1" t="s">
        <v>73</v>
      </c>
      <c r="C41" s="15">
        <v>6</v>
      </c>
      <c r="D41" s="15">
        <v>6</v>
      </c>
      <c r="E41" s="15">
        <v>7</v>
      </c>
      <c r="F41" s="15">
        <v>7</v>
      </c>
      <c r="G41" s="15">
        <v>7</v>
      </c>
      <c r="H41" s="15">
        <v>7</v>
      </c>
      <c r="I41" s="15">
        <v>6</v>
      </c>
      <c r="J41" s="15">
        <v>15</v>
      </c>
      <c r="K41" s="15">
        <v>14</v>
      </c>
      <c r="L41" s="15">
        <v>18</v>
      </c>
      <c r="N41" s="15">
        <v>1</v>
      </c>
      <c r="O41" s="15">
        <v>1</v>
      </c>
      <c r="P41" s="15">
        <v>1</v>
      </c>
      <c r="Q41" s="15">
        <v>4</v>
      </c>
      <c r="R41" s="15">
        <v>-6</v>
      </c>
      <c r="S41" s="15">
        <v>-8</v>
      </c>
      <c r="T41" s="15">
        <v>-4</v>
      </c>
      <c r="U41" s="15">
        <v>15</v>
      </c>
      <c r="V41" s="15">
        <v>14</v>
      </c>
      <c r="W41" s="15">
        <v>18</v>
      </c>
    </row>
    <row r="42" spans="1:23" x14ac:dyDescent="0.25">
      <c r="A42" s="1" t="s">
        <v>79</v>
      </c>
      <c r="B42" s="1" t="s">
        <v>80</v>
      </c>
      <c r="C42" s="15">
        <v>6</v>
      </c>
      <c r="D42" s="15">
        <v>6</v>
      </c>
      <c r="E42" s="15">
        <v>7</v>
      </c>
      <c r="F42" s="15">
        <v>7</v>
      </c>
      <c r="G42" s="15">
        <v>7</v>
      </c>
      <c r="H42" s="15">
        <v>7</v>
      </c>
      <c r="I42" s="15">
        <v>6</v>
      </c>
      <c r="J42" s="15">
        <v>15</v>
      </c>
      <c r="K42" s="15">
        <v>14</v>
      </c>
      <c r="L42" s="15">
        <v>18</v>
      </c>
      <c r="N42" s="15">
        <v>6</v>
      </c>
      <c r="O42" s="15">
        <v>6</v>
      </c>
      <c r="P42" s="15">
        <v>7</v>
      </c>
      <c r="Q42" s="15">
        <v>7</v>
      </c>
      <c r="R42" s="15">
        <v>-5</v>
      </c>
      <c r="S42" s="15">
        <v>-8</v>
      </c>
      <c r="T42" s="15">
        <v>-4</v>
      </c>
      <c r="U42" s="15">
        <v>15</v>
      </c>
      <c r="V42" s="15">
        <v>14</v>
      </c>
      <c r="W42" s="15">
        <v>18</v>
      </c>
    </row>
    <row r="43" spans="1:23" x14ac:dyDescent="0.25">
      <c r="A43" s="1" t="s">
        <v>80</v>
      </c>
      <c r="B43" s="1" t="s">
        <v>80</v>
      </c>
      <c r="C43" s="15">
        <v>6</v>
      </c>
      <c r="D43" s="15">
        <v>6</v>
      </c>
      <c r="E43" s="15">
        <v>7</v>
      </c>
      <c r="F43" s="15">
        <v>7</v>
      </c>
      <c r="G43" s="15">
        <v>7</v>
      </c>
      <c r="H43" s="15">
        <v>7</v>
      </c>
      <c r="I43" s="15">
        <v>6</v>
      </c>
      <c r="J43" s="15">
        <v>15</v>
      </c>
      <c r="K43" s="15">
        <v>14</v>
      </c>
      <c r="L43" s="15">
        <v>18</v>
      </c>
      <c r="N43" s="15">
        <v>6</v>
      </c>
      <c r="O43" s="15">
        <v>6</v>
      </c>
      <c r="P43" s="15">
        <v>7</v>
      </c>
      <c r="Q43" s="15">
        <v>7</v>
      </c>
      <c r="R43" s="15">
        <v>-5</v>
      </c>
      <c r="S43" s="15">
        <v>-8</v>
      </c>
      <c r="T43" s="15">
        <v>-2</v>
      </c>
      <c r="U43" s="15">
        <v>17</v>
      </c>
      <c r="V43" s="15">
        <v>14</v>
      </c>
      <c r="W43" s="15">
        <v>18</v>
      </c>
    </row>
    <row r="44" spans="1:23" x14ac:dyDescent="0.25">
      <c r="A44" s="1" t="s">
        <v>81</v>
      </c>
      <c r="B44" s="1" t="s">
        <v>80</v>
      </c>
      <c r="C44" s="15">
        <v>6</v>
      </c>
      <c r="D44" s="15">
        <v>6</v>
      </c>
      <c r="E44" s="15">
        <v>7</v>
      </c>
      <c r="F44" s="15">
        <v>7</v>
      </c>
      <c r="G44" s="15">
        <v>7</v>
      </c>
      <c r="H44" s="15">
        <v>7</v>
      </c>
      <c r="I44" s="15">
        <v>6</v>
      </c>
      <c r="J44" s="15">
        <v>15</v>
      </c>
      <c r="K44" s="15">
        <v>14</v>
      </c>
      <c r="L44" s="15">
        <v>18</v>
      </c>
      <c r="N44" s="15">
        <v>4</v>
      </c>
      <c r="O44" s="15">
        <v>4</v>
      </c>
      <c r="P44" s="15">
        <v>5</v>
      </c>
      <c r="Q44" s="15">
        <v>5</v>
      </c>
      <c r="R44" s="15">
        <v>-1</v>
      </c>
      <c r="S44" s="15">
        <v>-8</v>
      </c>
      <c r="T44" s="15">
        <v>-2</v>
      </c>
      <c r="U44" s="15">
        <v>17</v>
      </c>
      <c r="V44" s="15">
        <v>14</v>
      </c>
      <c r="W44" s="15">
        <v>18</v>
      </c>
    </row>
    <row r="46" spans="1:23" x14ac:dyDescent="0.25">
      <c r="A46" s="14" t="s">
        <v>129</v>
      </c>
    </row>
    <row r="47" spans="1:23" x14ac:dyDescent="0.25">
      <c r="A47" s="1" t="s">
        <v>33</v>
      </c>
      <c r="B47" s="1" t="s">
        <v>33</v>
      </c>
      <c r="C47" s="15">
        <v>6</v>
      </c>
      <c r="D47" s="15">
        <v>6</v>
      </c>
      <c r="E47" s="15">
        <v>7</v>
      </c>
      <c r="F47" s="15">
        <v>7</v>
      </c>
      <c r="G47" s="15">
        <v>7</v>
      </c>
      <c r="H47" s="15">
        <v>7</v>
      </c>
      <c r="I47" s="15">
        <v>6</v>
      </c>
      <c r="J47" s="15">
        <v>15</v>
      </c>
      <c r="K47" s="15">
        <v>14</v>
      </c>
      <c r="L47" s="15">
        <v>18</v>
      </c>
      <c r="N47" s="15">
        <v>1</v>
      </c>
      <c r="O47" s="15">
        <v>1</v>
      </c>
      <c r="P47" s="15">
        <v>2</v>
      </c>
      <c r="Q47" s="15">
        <v>2</v>
      </c>
      <c r="R47" s="15">
        <v>-8</v>
      </c>
      <c r="S47" s="15">
        <v>-4</v>
      </c>
      <c r="T47" s="15">
        <v>-4</v>
      </c>
      <c r="U47" s="15">
        <v>13</v>
      </c>
      <c r="V47" s="15">
        <v>12</v>
      </c>
      <c r="W47" s="15">
        <v>16</v>
      </c>
    </row>
    <row r="48" spans="1:23" x14ac:dyDescent="0.25">
      <c r="A48" s="1" t="s">
        <v>34</v>
      </c>
    </row>
    <row r="49" spans="1:23" x14ac:dyDescent="0.25">
      <c r="A49" s="1" t="s">
        <v>35</v>
      </c>
      <c r="B49" s="1" t="s">
        <v>36</v>
      </c>
      <c r="C49" s="15">
        <v>6</v>
      </c>
      <c r="D49" s="15">
        <v>6</v>
      </c>
      <c r="E49" s="15">
        <v>7</v>
      </c>
      <c r="F49" s="15">
        <v>7</v>
      </c>
      <c r="G49" s="15">
        <v>7</v>
      </c>
      <c r="H49" s="15">
        <v>7</v>
      </c>
      <c r="I49" s="15">
        <v>6</v>
      </c>
      <c r="J49" s="15">
        <v>15</v>
      </c>
      <c r="K49" s="15">
        <v>14</v>
      </c>
      <c r="L49" s="15">
        <v>18</v>
      </c>
      <c r="N49" s="15">
        <v>0</v>
      </c>
      <c r="O49" s="15">
        <v>3</v>
      </c>
      <c r="P49" s="15">
        <v>5</v>
      </c>
      <c r="Q49" s="15">
        <v>5</v>
      </c>
      <c r="R49" s="15">
        <v>-1</v>
      </c>
      <c r="S49" s="15">
        <v>-6</v>
      </c>
      <c r="T49" s="15">
        <v>-6</v>
      </c>
      <c r="U49" s="15">
        <v>13</v>
      </c>
      <c r="V49" s="15">
        <v>12</v>
      </c>
      <c r="W49" s="15">
        <v>16</v>
      </c>
    </row>
    <row r="50" spans="1:23" x14ac:dyDescent="0.25">
      <c r="A50" s="1" t="s">
        <v>37</v>
      </c>
      <c r="B50" s="1" t="s">
        <v>33</v>
      </c>
      <c r="C50" s="15">
        <v>6</v>
      </c>
      <c r="D50" s="15">
        <v>6</v>
      </c>
      <c r="E50" s="15">
        <v>7</v>
      </c>
      <c r="F50" s="15">
        <v>7</v>
      </c>
      <c r="G50" s="15">
        <v>7</v>
      </c>
      <c r="H50" s="15">
        <v>7</v>
      </c>
      <c r="I50" s="15">
        <v>6</v>
      </c>
      <c r="J50" s="15">
        <v>15</v>
      </c>
      <c r="K50" s="15">
        <v>14</v>
      </c>
      <c r="L50" s="15">
        <v>18</v>
      </c>
      <c r="N50" s="15">
        <v>1</v>
      </c>
      <c r="O50" s="15">
        <v>1</v>
      </c>
      <c r="P50" s="15">
        <v>2</v>
      </c>
      <c r="Q50" s="15">
        <v>2</v>
      </c>
      <c r="R50" s="15">
        <v>-8</v>
      </c>
      <c r="S50" s="15">
        <v>-6</v>
      </c>
      <c r="T50" s="15">
        <v>-4</v>
      </c>
      <c r="U50" s="15">
        <v>13</v>
      </c>
      <c r="V50" s="15">
        <v>12</v>
      </c>
      <c r="W50" s="15">
        <v>16</v>
      </c>
    </row>
    <row r="51" spans="1:23" x14ac:dyDescent="0.25">
      <c r="A51" s="1" t="s">
        <v>38</v>
      </c>
    </row>
    <row r="52" spans="1:23" x14ac:dyDescent="0.25">
      <c r="A52" s="1" t="s">
        <v>39</v>
      </c>
      <c r="B52" s="1" t="s">
        <v>28</v>
      </c>
      <c r="C52" s="15">
        <v>6</v>
      </c>
      <c r="D52" s="15">
        <v>6</v>
      </c>
      <c r="E52" s="15">
        <v>7</v>
      </c>
      <c r="F52" s="15">
        <v>7</v>
      </c>
      <c r="G52" s="15">
        <v>7</v>
      </c>
      <c r="H52" s="15">
        <v>7</v>
      </c>
      <c r="I52" s="15">
        <v>6</v>
      </c>
      <c r="J52" s="15">
        <v>15</v>
      </c>
      <c r="K52" s="15">
        <v>14</v>
      </c>
      <c r="L52" s="15">
        <v>18</v>
      </c>
      <c r="N52" s="15">
        <v>6</v>
      </c>
      <c r="O52" s="15">
        <v>6</v>
      </c>
      <c r="P52" s="15">
        <v>7</v>
      </c>
      <c r="Q52" s="15">
        <v>7</v>
      </c>
      <c r="R52" s="15">
        <v>-3</v>
      </c>
      <c r="S52" s="15">
        <v>-8</v>
      </c>
      <c r="T52" s="15">
        <v>-2</v>
      </c>
      <c r="U52" s="15">
        <v>15</v>
      </c>
      <c r="V52" s="15">
        <v>14</v>
      </c>
      <c r="W52" s="15">
        <v>18</v>
      </c>
    </row>
    <row r="53" spans="1:23" x14ac:dyDescent="0.25">
      <c r="A53" s="1" t="s">
        <v>40</v>
      </c>
      <c r="B53" s="1" t="s">
        <v>28</v>
      </c>
      <c r="C53" s="15">
        <v>6</v>
      </c>
      <c r="D53" s="15">
        <v>6</v>
      </c>
      <c r="E53" s="15">
        <v>7</v>
      </c>
      <c r="F53" s="15">
        <v>7</v>
      </c>
      <c r="G53" s="15">
        <v>7</v>
      </c>
      <c r="H53" s="15">
        <v>7</v>
      </c>
      <c r="I53" s="15">
        <v>6</v>
      </c>
      <c r="J53" s="15">
        <v>15</v>
      </c>
      <c r="K53" s="15">
        <v>14</v>
      </c>
      <c r="L53" s="15">
        <v>18</v>
      </c>
      <c r="N53" s="15">
        <v>6</v>
      </c>
      <c r="O53" s="15">
        <v>6</v>
      </c>
      <c r="P53" s="15">
        <v>7</v>
      </c>
      <c r="Q53" s="15">
        <v>7</v>
      </c>
      <c r="R53" s="15">
        <v>-3</v>
      </c>
      <c r="S53" s="15">
        <v>-10</v>
      </c>
      <c r="T53" s="15">
        <v>-4</v>
      </c>
      <c r="U53" s="15">
        <v>13</v>
      </c>
      <c r="V53" s="15">
        <v>12</v>
      </c>
      <c r="W53" s="15">
        <v>16</v>
      </c>
    </row>
    <row r="54" spans="1:23" x14ac:dyDescent="0.25">
      <c r="A54" s="1" t="s">
        <v>41</v>
      </c>
      <c r="B54" s="1" t="s">
        <v>24</v>
      </c>
      <c r="C54" s="15">
        <v>6</v>
      </c>
      <c r="D54" s="15">
        <v>6</v>
      </c>
      <c r="E54" s="15">
        <v>7</v>
      </c>
      <c r="F54" s="15">
        <v>7</v>
      </c>
      <c r="G54" s="15">
        <v>7</v>
      </c>
      <c r="H54" s="15">
        <v>7</v>
      </c>
      <c r="I54" s="15">
        <v>6</v>
      </c>
      <c r="J54" s="15">
        <v>15</v>
      </c>
      <c r="K54" s="15">
        <v>14</v>
      </c>
      <c r="L54" s="15">
        <v>18</v>
      </c>
      <c r="N54" s="15">
        <v>2</v>
      </c>
      <c r="O54" s="15">
        <v>3</v>
      </c>
      <c r="P54" s="15">
        <v>4</v>
      </c>
      <c r="Q54" s="15">
        <v>4</v>
      </c>
      <c r="R54" s="15">
        <v>-6</v>
      </c>
      <c r="S54" s="15">
        <v>-6</v>
      </c>
      <c r="T54" s="15">
        <v>-6</v>
      </c>
      <c r="U54" s="15">
        <v>13</v>
      </c>
      <c r="V54" s="15">
        <v>14</v>
      </c>
      <c r="W54" s="15">
        <v>18</v>
      </c>
    </row>
    <row r="55" spans="1:23" x14ac:dyDescent="0.25">
      <c r="A55" s="1" t="s">
        <v>42</v>
      </c>
    </row>
    <row r="56" spans="1:23" x14ac:dyDescent="0.25">
      <c r="A56" s="1" t="s">
        <v>43</v>
      </c>
      <c r="B56" s="1" t="s">
        <v>45</v>
      </c>
      <c r="C56" s="15">
        <v>6</v>
      </c>
      <c r="D56" s="15">
        <v>6</v>
      </c>
      <c r="E56" s="15">
        <v>7</v>
      </c>
      <c r="F56" s="15">
        <v>7</v>
      </c>
      <c r="G56" s="15">
        <v>7</v>
      </c>
      <c r="H56" s="15">
        <v>7</v>
      </c>
      <c r="I56" s="15">
        <v>6</v>
      </c>
      <c r="J56" s="15">
        <v>15</v>
      </c>
      <c r="K56" s="15">
        <v>14</v>
      </c>
      <c r="L56" s="15">
        <v>18</v>
      </c>
      <c r="N56" s="15">
        <v>6</v>
      </c>
      <c r="O56" s="15">
        <v>6</v>
      </c>
      <c r="P56" s="15">
        <v>7</v>
      </c>
      <c r="Q56" s="15">
        <v>7</v>
      </c>
      <c r="R56" s="15">
        <v>-5</v>
      </c>
      <c r="S56" s="15">
        <v>-10</v>
      </c>
      <c r="T56" s="15">
        <v>-6</v>
      </c>
      <c r="U56" s="15">
        <v>13</v>
      </c>
      <c r="V56" s="15">
        <v>12</v>
      </c>
      <c r="W56" s="15">
        <v>16</v>
      </c>
    </row>
    <row r="57" spans="1:23" x14ac:dyDescent="0.25">
      <c r="A57" s="1" t="s">
        <v>44</v>
      </c>
      <c r="B57" s="1" t="s">
        <v>45</v>
      </c>
      <c r="C57" s="15">
        <v>6</v>
      </c>
      <c r="D57" s="15">
        <v>6</v>
      </c>
      <c r="E57" s="15">
        <v>7</v>
      </c>
      <c r="F57" s="15">
        <v>7</v>
      </c>
      <c r="G57" s="15">
        <v>7</v>
      </c>
      <c r="H57" s="15">
        <v>7</v>
      </c>
      <c r="I57" s="15">
        <v>6</v>
      </c>
      <c r="J57" s="15">
        <v>15</v>
      </c>
      <c r="K57" s="15">
        <v>14</v>
      </c>
      <c r="L57" s="15">
        <v>18</v>
      </c>
      <c r="N57" s="15">
        <v>6</v>
      </c>
      <c r="O57" s="15">
        <v>6</v>
      </c>
      <c r="P57" s="15">
        <v>7</v>
      </c>
      <c r="Q57" s="15">
        <v>7</v>
      </c>
      <c r="R57" s="15">
        <v>-5</v>
      </c>
      <c r="S57" s="15">
        <v>-10</v>
      </c>
      <c r="T57" s="15">
        <v>-6</v>
      </c>
      <c r="U57" s="15">
        <v>13</v>
      </c>
      <c r="V57" s="15">
        <v>12</v>
      </c>
      <c r="W57" s="15">
        <v>16</v>
      </c>
    </row>
    <row r="58" spans="1:23" x14ac:dyDescent="0.25">
      <c r="A58" s="1" t="s">
        <v>46</v>
      </c>
      <c r="B58" s="1" t="s">
        <v>45</v>
      </c>
      <c r="C58" s="15">
        <v>6</v>
      </c>
      <c r="D58" s="15">
        <v>6</v>
      </c>
      <c r="E58" s="15">
        <v>7</v>
      </c>
      <c r="F58" s="15">
        <v>7</v>
      </c>
      <c r="G58" s="15">
        <v>7</v>
      </c>
      <c r="H58" s="15">
        <v>7</v>
      </c>
      <c r="I58" s="15">
        <v>6</v>
      </c>
      <c r="J58" s="15">
        <v>15</v>
      </c>
      <c r="K58" s="15">
        <v>14</v>
      </c>
      <c r="L58" s="15">
        <v>18</v>
      </c>
      <c r="N58" s="15">
        <v>6</v>
      </c>
      <c r="O58" s="15">
        <v>6</v>
      </c>
      <c r="P58" s="15">
        <v>7</v>
      </c>
      <c r="Q58" s="15">
        <v>7</v>
      </c>
      <c r="R58" s="15">
        <v>-5</v>
      </c>
      <c r="S58" s="15">
        <v>-10</v>
      </c>
      <c r="T58" s="15">
        <v>-6</v>
      </c>
      <c r="U58" s="15">
        <v>13</v>
      </c>
      <c r="V58" s="15">
        <v>12</v>
      </c>
      <c r="W58" s="15">
        <v>16</v>
      </c>
    </row>
    <row r="59" spans="1:23" x14ac:dyDescent="0.25">
      <c r="A59" s="1" t="s">
        <v>47</v>
      </c>
      <c r="B59" s="1" t="s">
        <v>36</v>
      </c>
      <c r="C59" s="15">
        <v>6</v>
      </c>
      <c r="D59" s="15">
        <v>6</v>
      </c>
      <c r="E59" s="15">
        <v>7</v>
      </c>
      <c r="F59" s="15">
        <v>7</v>
      </c>
      <c r="G59" s="15">
        <v>7</v>
      </c>
      <c r="H59" s="15">
        <v>7</v>
      </c>
      <c r="I59" s="15">
        <v>6</v>
      </c>
      <c r="J59" s="15">
        <v>15</v>
      </c>
      <c r="K59" s="15">
        <v>14</v>
      </c>
      <c r="L59" s="15">
        <v>18</v>
      </c>
      <c r="N59" s="15">
        <v>0</v>
      </c>
      <c r="O59" s="15">
        <v>6</v>
      </c>
      <c r="P59" s="15">
        <v>8</v>
      </c>
      <c r="Q59" s="15">
        <v>7</v>
      </c>
      <c r="R59" s="15">
        <v>-5</v>
      </c>
      <c r="S59" s="15">
        <v>-10</v>
      </c>
      <c r="T59" s="15">
        <v>-6</v>
      </c>
      <c r="U59" s="15">
        <v>15</v>
      </c>
      <c r="V59" s="15">
        <v>14</v>
      </c>
      <c r="W59" s="15">
        <v>18</v>
      </c>
    </row>
    <row r="60" spans="1:23" x14ac:dyDescent="0.25">
      <c r="A60" s="1" t="s">
        <v>48</v>
      </c>
    </row>
    <row r="61" spans="1:23" x14ac:dyDescent="0.25">
      <c r="A61" s="1" t="s">
        <v>49</v>
      </c>
      <c r="B61" s="1" t="s">
        <v>36</v>
      </c>
      <c r="C61" s="15">
        <v>6</v>
      </c>
      <c r="D61" s="15">
        <v>6</v>
      </c>
      <c r="E61" s="15">
        <v>7</v>
      </c>
      <c r="F61" s="15">
        <v>7</v>
      </c>
      <c r="G61" s="15">
        <v>7</v>
      </c>
      <c r="H61" s="15">
        <v>7</v>
      </c>
      <c r="I61" s="15">
        <v>6</v>
      </c>
      <c r="J61" s="15">
        <v>15</v>
      </c>
      <c r="K61" s="15">
        <v>14</v>
      </c>
      <c r="L61" s="15">
        <v>18</v>
      </c>
      <c r="N61" s="15">
        <v>0</v>
      </c>
      <c r="O61" s="15">
        <v>7</v>
      </c>
      <c r="P61" s="15">
        <v>9</v>
      </c>
      <c r="Q61" s="15">
        <v>5</v>
      </c>
      <c r="R61" s="15">
        <v>-5</v>
      </c>
      <c r="S61" s="15">
        <v>-10</v>
      </c>
      <c r="T61" s="15">
        <v>-6</v>
      </c>
      <c r="U61" s="15">
        <v>13</v>
      </c>
      <c r="V61" s="15">
        <v>12</v>
      </c>
      <c r="W61" s="15">
        <v>16</v>
      </c>
    </row>
    <row r="62" spans="1:23" x14ac:dyDescent="0.25">
      <c r="A62" s="1" t="s">
        <v>50</v>
      </c>
      <c r="B62" s="1" t="s">
        <v>51</v>
      </c>
      <c r="C62" s="15">
        <v>6</v>
      </c>
      <c r="D62" s="15">
        <v>6</v>
      </c>
      <c r="E62" s="15">
        <v>7</v>
      </c>
      <c r="F62" s="15">
        <v>7</v>
      </c>
      <c r="G62" s="15">
        <v>7</v>
      </c>
      <c r="H62" s="15">
        <v>7</v>
      </c>
      <c r="I62" s="15">
        <v>6</v>
      </c>
      <c r="J62" s="15">
        <v>15</v>
      </c>
      <c r="K62" s="15">
        <v>14</v>
      </c>
      <c r="L62" s="15">
        <v>18</v>
      </c>
      <c r="N62" s="15">
        <v>-1</v>
      </c>
      <c r="O62" s="15">
        <v>3</v>
      </c>
      <c r="P62" s="15">
        <v>3</v>
      </c>
      <c r="Q62" s="15">
        <v>2</v>
      </c>
      <c r="R62" s="15">
        <v>-6</v>
      </c>
      <c r="S62" s="15">
        <v>-10</v>
      </c>
      <c r="T62" s="15">
        <v>-6</v>
      </c>
      <c r="U62" s="15">
        <v>13</v>
      </c>
      <c r="V62" s="15">
        <v>12</v>
      </c>
      <c r="W62" s="15">
        <v>16</v>
      </c>
    </row>
    <row r="63" spans="1:23" x14ac:dyDescent="0.25">
      <c r="A63" s="1" t="s">
        <v>52</v>
      </c>
      <c r="B63" s="1" t="s">
        <v>53</v>
      </c>
      <c r="C63" s="15">
        <v>6</v>
      </c>
      <c r="D63" s="15">
        <v>6</v>
      </c>
      <c r="E63" s="15">
        <v>7</v>
      </c>
      <c r="F63" s="15">
        <v>7</v>
      </c>
      <c r="G63" s="15">
        <v>7</v>
      </c>
      <c r="H63" s="15">
        <v>7</v>
      </c>
      <c r="I63" s="15">
        <v>6</v>
      </c>
      <c r="J63" s="15">
        <v>15</v>
      </c>
      <c r="K63" s="15">
        <v>14</v>
      </c>
      <c r="L63" s="15">
        <v>18</v>
      </c>
      <c r="N63" s="15">
        <v>7</v>
      </c>
      <c r="O63" s="15">
        <v>7</v>
      </c>
      <c r="P63" s="15">
        <v>5</v>
      </c>
      <c r="Q63" s="15">
        <v>5</v>
      </c>
      <c r="R63" s="15">
        <v>-5</v>
      </c>
      <c r="S63" s="15">
        <v>-10</v>
      </c>
      <c r="T63" s="15">
        <v>-5</v>
      </c>
      <c r="U63" s="15">
        <v>15</v>
      </c>
      <c r="V63" s="15">
        <v>14</v>
      </c>
      <c r="W63" s="15">
        <v>18</v>
      </c>
    </row>
    <row r="64" spans="1:23" x14ac:dyDescent="0.25">
      <c r="A64" s="1" t="s">
        <v>53</v>
      </c>
    </row>
    <row r="65" spans="1:23" x14ac:dyDescent="0.25">
      <c r="A65" s="1" t="s">
        <v>54</v>
      </c>
      <c r="B65" s="1" t="s">
        <v>36</v>
      </c>
      <c r="C65" s="15">
        <v>6</v>
      </c>
      <c r="D65" s="15">
        <v>6</v>
      </c>
      <c r="E65" s="15">
        <v>7</v>
      </c>
      <c r="F65" s="15">
        <v>7</v>
      </c>
      <c r="G65" s="15">
        <v>7</v>
      </c>
      <c r="H65" s="15">
        <v>7</v>
      </c>
      <c r="I65" s="15">
        <v>6</v>
      </c>
      <c r="J65" s="15">
        <v>15</v>
      </c>
      <c r="K65" s="15">
        <v>14</v>
      </c>
      <c r="L65" s="15">
        <v>18</v>
      </c>
      <c r="N65" s="15">
        <v>0</v>
      </c>
      <c r="O65" s="15">
        <v>7</v>
      </c>
      <c r="P65" s="15">
        <v>9</v>
      </c>
      <c r="Q65" s="15">
        <v>7</v>
      </c>
      <c r="R65" s="15">
        <v>-3</v>
      </c>
      <c r="S65" s="15">
        <v>-8</v>
      </c>
      <c r="T65" s="15">
        <v>-4</v>
      </c>
      <c r="U65" s="15">
        <v>15</v>
      </c>
      <c r="V65" s="15">
        <v>14</v>
      </c>
      <c r="W65" s="15">
        <v>18</v>
      </c>
    </row>
    <row r="66" spans="1:23" x14ac:dyDescent="0.25">
      <c r="A66" s="1" t="s">
        <v>55</v>
      </c>
      <c r="B66" s="1" t="s">
        <v>53</v>
      </c>
      <c r="C66" s="15">
        <v>6</v>
      </c>
      <c r="D66" s="15">
        <v>6</v>
      </c>
      <c r="E66" s="15">
        <v>7</v>
      </c>
      <c r="F66" s="15">
        <v>7</v>
      </c>
      <c r="G66" s="15">
        <v>7</v>
      </c>
      <c r="H66" s="15">
        <v>7</v>
      </c>
      <c r="I66" s="15">
        <v>6</v>
      </c>
      <c r="J66" s="15">
        <v>15</v>
      </c>
      <c r="K66" s="15">
        <v>14</v>
      </c>
      <c r="L66" s="15">
        <v>18</v>
      </c>
      <c r="N66" s="15">
        <v>7</v>
      </c>
      <c r="O66" s="15">
        <v>7</v>
      </c>
      <c r="P66" s="15">
        <v>5</v>
      </c>
      <c r="Q66" s="15">
        <v>5</v>
      </c>
      <c r="R66" s="15">
        <v>-5</v>
      </c>
      <c r="S66" s="15">
        <v>-8</v>
      </c>
      <c r="T66" s="15">
        <v>-4</v>
      </c>
      <c r="U66" s="15">
        <v>15</v>
      </c>
      <c r="V66" s="15">
        <v>14</v>
      </c>
      <c r="W66" s="15">
        <v>18</v>
      </c>
    </row>
    <row r="68" spans="1:23" x14ac:dyDescent="0.25">
      <c r="A68" s="14" t="s">
        <v>131</v>
      </c>
    </row>
    <row r="69" spans="1:23" x14ac:dyDescent="0.25">
      <c r="A69" s="1" t="s">
        <v>56</v>
      </c>
    </row>
    <row r="70" spans="1:23" x14ac:dyDescent="0.25">
      <c r="A70" s="1" t="s">
        <v>57</v>
      </c>
      <c r="B70" s="1" t="s">
        <v>58</v>
      </c>
      <c r="C70" s="15">
        <v>2</v>
      </c>
      <c r="D70" s="15">
        <v>2</v>
      </c>
      <c r="E70" s="15">
        <v>3</v>
      </c>
      <c r="F70" s="15">
        <v>3</v>
      </c>
      <c r="G70" s="15">
        <v>3</v>
      </c>
      <c r="H70" s="15">
        <v>3</v>
      </c>
      <c r="I70" s="15">
        <v>2</v>
      </c>
      <c r="J70" s="15">
        <v>10</v>
      </c>
      <c r="K70" s="15">
        <v>8</v>
      </c>
      <c r="L70" s="15">
        <v>15</v>
      </c>
      <c r="N70" s="15">
        <v>0</v>
      </c>
      <c r="O70" s="15">
        <v>0</v>
      </c>
      <c r="P70" s="15">
        <v>1</v>
      </c>
      <c r="Q70" s="15">
        <v>1</v>
      </c>
      <c r="R70" s="15">
        <v>3</v>
      </c>
      <c r="S70" s="15">
        <v>3</v>
      </c>
      <c r="T70" s="15">
        <v>2</v>
      </c>
      <c r="U70" s="15">
        <v>10</v>
      </c>
      <c r="V70" s="15">
        <v>8</v>
      </c>
      <c r="W70" s="15">
        <v>15</v>
      </c>
    </row>
    <row r="71" spans="1:23" x14ac:dyDescent="0.25">
      <c r="A71" s="1" t="s">
        <v>59</v>
      </c>
      <c r="B71" s="1" t="s">
        <v>58</v>
      </c>
      <c r="C71" s="15">
        <v>2</v>
      </c>
      <c r="D71" s="15">
        <v>2</v>
      </c>
      <c r="E71" s="15">
        <v>3</v>
      </c>
      <c r="F71" s="15">
        <v>3</v>
      </c>
      <c r="G71" s="15">
        <v>3</v>
      </c>
      <c r="H71" s="15">
        <v>3</v>
      </c>
      <c r="I71" s="15">
        <v>2</v>
      </c>
      <c r="J71" s="15">
        <v>10</v>
      </c>
      <c r="K71" s="15">
        <v>8</v>
      </c>
      <c r="L71" s="15">
        <v>15</v>
      </c>
      <c r="N71" s="15">
        <v>0</v>
      </c>
      <c r="O71" s="15">
        <v>0</v>
      </c>
      <c r="P71" s="15">
        <v>1</v>
      </c>
      <c r="Q71" s="15">
        <v>1</v>
      </c>
      <c r="R71" s="15">
        <v>3</v>
      </c>
      <c r="S71" s="15">
        <v>3</v>
      </c>
      <c r="T71" s="15">
        <v>2</v>
      </c>
      <c r="U71" s="15">
        <v>10</v>
      </c>
      <c r="V71" s="15">
        <v>8</v>
      </c>
      <c r="W71" s="15">
        <v>15</v>
      </c>
    </row>
    <row r="72" spans="1:23" x14ac:dyDescent="0.25">
      <c r="A72" s="1" t="s">
        <v>60</v>
      </c>
      <c r="B72" s="1" t="s">
        <v>58</v>
      </c>
      <c r="C72" s="15">
        <v>2</v>
      </c>
      <c r="D72" s="15">
        <v>2</v>
      </c>
      <c r="E72" s="15">
        <v>3</v>
      </c>
      <c r="F72" s="15">
        <v>3</v>
      </c>
      <c r="G72" s="15">
        <v>3</v>
      </c>
      <c r="H72" s="15">
        <v>3</v>
      </c>
      <c r="I72" s="15">
        <v>2</v>
      </c>
      <c r="J72" s="15">
        <v>10</v>
      </c>
      <c r="K72" s="15">
        <v>8</v>
      </c>
      <c r="L72" s="15">
        <v>15</v>
      </c>
      <c r="N72" s="15">
        <v>0</v>
      </c>
      <c r="O72" s="15">
        <v>0</v>
      </c>
      <c r="P72" s="15">
        <v>1</v>
      </c>
      <c r="Q72" s="15">
        <v>1</v>
      </c>
      <c r="R72" s="15">
        <v>3</v>
      </c>
      <c r="S72" s="15">
        <v>3</v>
      </c>
      <c r="T72" s="15">
        <v>2</v>
      </c>
      <c r="U72" s="15">
        <v>10</v>
      </c>
      <c r="V72" s="15">
        <v>8</v>
      </c>
      <c r="W72" s="15">
        <v>15</v>
      </c>
    </row>
    <row r="73" spans="1:23" x14ac:dyDescent="0.25">
      <c r="A73" s="1" t="s">
        <v>61</v>
      </c>
    </row>
    <row r="74" spans="1:23" x14ac:dyDescent="0.25">
      <c r="A74" s="1" t="s">
        <v>126</v>
      </c>
      <c r="B74" s="1" t="s">
        <v>58</v>
      </c>
      <c r="C74" s="15">
        <v>2</v>
      </c>
      <c r="D74" s="15">
        <v>2</v>
      </c>
      <c r="E74" s="15">
        <v>3</v>
      </c>
      <c r="F74" s="15">
        <v>3</v>
      </c>
      <c r="G74" s="15">
        <v>3</v>
      </c>
      <c r="H74" s="15">
        <v>3</v>
      </c>
      <c r="I74" s="15">
        <v>2</v>
      </c>
      <c r="J74" s="15">
        <v>10</v>
      </c>
      <c r="K74" s="15">
        <v>8</v>
      </c>
      <c r="L74" s="15">
        <v>15</v>
      </c>
      <c r="N74" s="15">
        <v>0</v>
      </c>
      <c r="O74" s="15">
        <v>0</v>
      </c>
      <c r="P74" s="15">
        <v>1</v>
      </c>
      <c r="Q74" s="15">
        <v>1</v>
      </c>
      <c r="R74" s="15">
        <v>1</v>
      </c>
      <c r="S74" s="15">
        <v>7</v>
      </c>
      <c r="T74" s="15">
        <v>6</v>
      </c>
      <c r="U74" s="15">
        <v>10</v>
      </c>
      <c r="V74" s="15">
        <v>8</v>
      </c>
      <c r="W74" s="15">
        <v>15</v>
      </c>
    </row>
    <row r="75" spans="1:23" x14ac:dyDescent="0.25">
      <c r="A75" s="1" t="s">
        <v>127</v>
      </c>
      <c r="B75" s="1" t="s">
        <v>58</v>
      </c>
      <c r="C75" s="15">
        <v>2</v>
      </c>
      <c r="D75" s="15">
        <v>2</v>
      </c>
      <c r="E75" s="15">
        <v>3</v>
      </c>
      <c r="F75" s="15">
        <v>3</v>
      </c>
      <c r="G75" s="15">
        <v>3</v>
      </c>
      <c r="H75" s="15">
        <v>3</v>
      </c>
      <c r="I75" s="15">
        <v>2</v>
      </c>
      <c r="J75" s="15">
        <v>10</v>
      </c>
      <c r="K75" s="15">
        <v>8</v>
      </c>
      <c r="L75" s="15">
        <v>15</v>
      </c>
      <c r="N75" s="15">
        <v>0</v>
      </c>
      <c r="O75" s="15">
        <v>0</v>
      </c>
      <c r="P75" s="15">
        <v>1</v>
      </c>
      <c r="Q75" s="15">
        <v>1</v>
      </c>
      <c r="R75" s="15">
        <v>7</v>
      </c>
      <c r="S75" s="15">
        <v>7</v>
      </c>
      <c r="T75" s="15">
        <v>2</v>
      </c>
      <c r="U75" s="15">
        <v>10</v>
      </c>
      <c r="V75" s="15">
        <v>8</v>
      </c>
      <c r="W75" s="15">
        <v>15</v>
      </c>
    </row>
    <row r="76" spans="1:23" x14ac:dyDescent="0.25">
      <c r="A76" s="1" t="s">
        <v>63</v>
      </c>
    </row>
    <row r="77" spans="1:23" x14ac:dyDescent="0.25">
      <c r="A77" s="1" t="s">
        <v>64</v>
      </c>
      <c r="B77" s="1" t="s">
        <v>65</v>
      </c>
      <c r="C77" s="15">
        <v>2</v>
      </c>
      <c r="D77" s="15">
        <v>2</v>
      </c>
      <c r="E77" s="15">
        <v>3</v>
      </c>
      <c r="F77" s="15">
        <v>3</v>
      </c>
      <c r="G77" s="15">
        <v>3</v>
      </c>
      <c r="H77" s="15">
        <v>3</v>
      </c>
      <c r="I77" s="15">
        <v>2</v>
      </c>
      <c r="J77" s="15">
        <v>10</v>
      </c>
      <c r="K77" s="15">
        <v>8</v>
      </c>
      <c r="L77" s="15">
        <v>15</v>
      </c>
      <c r="N77" s="15">
        <v>-3</v>
      </c>
      <c r="O77" s="15">
        <v>-7</v>
      </c>
      <c r="P77" s="15">
        <v>0</v>
      </c>
      <c r="Q77" s="15">
        <v>1</v>
      </c>
      <c r="R77" s="15">
        <v>-1</v>
      </c>
      <c r="S77" s="15">
        <v>7</v>
      </c>
      <c r="T77" s="15">
        <v>6</v>
      </c>
      <c r="U77" s="15">
        <v>8</v>
      </c>
      <c r="V77" s="15">
        <v>8</v>
      </c>
      <c r="W77" s="15">
        <v>15</v>
      </c>
    </row>
    <row r="78" spans="1:23" x14ac:dyDescent="0.25">
      <c r="A78" s="1" t="s">
        <v>66</v>
      </c>
      <c r="B78" s="1" t="s">
        <v>65</v>
      </c>
      <c r="C78" s="15">
        <v>2</v>
      </c>
      <c r="D78" s="15">
        <v>2</v>
      </c>
      <c r="E78" s="15">
        <v>3</v>
      </c>
      <c r="F78" s="15">
        <v>3</v>
      </c>
      <c r="G78" s="15">
        <v>3</v>
      </c>
      <c r="H78" s="15">
        <v>3</v>
      </c>
      <c r="I78" s="15">
        <v>2</v>
      </c>
      <c r="J78" s="15">
        <v>10</v>
      </c>
      <c r="K78" s="15">
        <v>8</v>
      </c>
      <c r="L78" s="15">
        <v>15</v>
      </c>
      <c r="N78" s="15">
        <v>-3</v>
      </c>
      <c r="O78" s="15">
        <v>-7</v>
      </c>
      <c r="P78" s="15">
        <v>0</v>
      </c>
      <c r="Q78" s="15">
        <v>1</v>
      </c>
      <c r="R78" s="15">
        <v>-1</v>
      </c>
      <c r="S78" s="15">
        <v>7</v>
      </c>
      <c r="T78" s="15">
        <v>6</v>
      </c>
      <c r="U78" s="15">
        <v>8</v>
      </c>
      <c r="V78" s="15">
        <v>8</v>
      </c>
      <c r="W78" s="15">
        <v>15</v>
      </c>
    </row>
    <row r="80" spans="1:23" x14ac:dyDescent="0.25">
      <c r="N80" s="1"/>
      <c r="O80" s="1"/>
      <c r="P80" s="1"/>
      <c r="Q80" s="1"/>
      <c r="R80" s="1"/>
      <c r="S80" s="1"/>
      <c r="T80" s="1"/>
      <c r="U80" s="1"/>
      <c r="V80" s="1"/>
      <c r="W80" s="1"/>
    </row>
    <row r="81" spans="14:23" x14ac:dyDescent="0.25">
      <c r="N81" s="1"/>
      <c r="O81" s="1"/>
      <c r="P81" s="1"/>
      <c r="Q81" s="1"/>
      <c r="R81" s="1"/>
      <c r="S81" s="1"/>
      <c r="T81" s="1"/>
      <c r="U81" s="1"/>
      <c r="V81" s="1"/>
      <c r="W81" s="1"/>
    </row>
    <row r="82" spans="14:23" x14ac:dyDescent="0.25">
      <c r="N82" s="1"/>
      <c r="O82" s="1"/>
      <c r="P82" s="1"/>
      <c r="Q82" s="1"/>
      <c r="R82" s="1"/>
      <c r="S82" s="1"/>
      <c r="T82" s="1"/>
      <c r="U82" s="1"/>
      <c r="V82" s="1"/>
      <c r="W82" s="1"/>
    </row>
    <row r="83" spans="14:23" x14ac:dyDescent="0.25">
      <c r="N83" s="1"/>
      <c r="O83" s="1"/>
      <c r="P83" s="1"/>
      <c r="Q83" s="1"/>
      <c r="R83" s="1"/>
      <c r="S83" s="1"/>
      <c r="T83" s="1"/>
      <c r="U83" s="1"/>
      <c r="V83" s="1"/>
      <c r="W83" s="1"/>
    </row>
    <row r="84" spans="14:23" x14ac:dyDescent="0.25">
      <c r="N84" s="1"/>
      <c r="O84" s="1"/>
      <c r="P84" s="1"/>
      <c r="Q84" s="1"/>
      <c r="R84" s="1"/>
      <c r="S84" s="1"/>
      <c r="T84" s="1"/>
      <c r="U84" s="1"/>
      <c r="V84" s="1"/>
      <c r="W84" s="1"/>
    </row>
    <row r="85" spans="14:23" x14ac:dyDescent="0.25">
      <c r="N85" s="1"/>
      <c r="O85" s="1"/>
      <c r="P85" s="1"/>
      <c r="Q85" s="1"/>
      <c r="R85" s="1"/>
      <c r="S85" s="1"/>
      <c r="T85" s="1"/>
      <c r="U85" s="1"/>
      <c r="V85" s="1"/>
      <c r="W85" s="1"/>
    </row>
    <row r="86" spans="14:23" x14ac:dyDescent="0.25">
      <c r="N86" s="1"/>
      <c r="O86" s="1"/>
      <c r="P86" s="1"/>
      <c r="Q86" s="1"/>
      <c r="R86" s="1"/>
      <c r="S86" s="1"/>
      <c r="T86" s="1"/>
      <c r="U86" s="1"/>
      <c r="V86" s="1"/>
      <c r="W86" s="1"/>
    </row>
    <row r="87" spans="14:23" x14ac:dyDescent="0.25">
      <c r="N87" s="1"/>
      <c r="O87" s="1"/>
      <c r="P87" s="1"/>
      <c r="Q87" s="1"/>
      <c r="R87" s="1"/>
      <c r="S87" s="1"/>
      <c r="T87" s="1"/>
      <c r="U87" s="1"/>
      <c r="V87" s="1"/>
      <c r="W87" s="1"/>
    </row>
    <row r="88" spans="14:23" x14ac:dyDescent="0.25">
      <c r="N88" s="1"/>
      <c r="O88" s="1"/>
      <c r="P88" s="1"/>
      <c r="Q88" s="1"/>
      <c r="R88" s="1"/>
      <c r="S88" s="1"/>
      <c r="T88" s="1"/>
      <c r="U88" s="1"/>
      <c r="V88" s="1"/>
      <c r="W88" s="1"/>
    </row>
    <row r="89" spans="14:23" x14ac:dyDescent="0.25">
      <c r="N89" s="1"/>
      <c r="O89" s="1"/>
      <c r="P89" s="1"/>
      <c r="Q89" s="1"/>
      <c r="R89" s="1"/>
      <c r="S89" s="1"/>
      <c r="T89" s="1"/>
      <c r="U89" s="1"/>
      <c r="V89" s="1"/>
      <c r="W89"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tabSelected="1" workbookViewId="0">
      <selection activeCell="E11" sqref="E11"/>
    </sheetView>
  </sheetViews>
  <sheetFormatPr defaultColWidth="9.109375" defaultRowHeight="13.5" customHeight="1" x14ac:dyDescent="0.25"/>
  <cols>
    <col min="1" max="1" width="22.33203125" style="1" customWidth="1"/>
    <col min="2" max="2" width="3.88671875" style="1" customWidth="1"/>
    <col min="3" max="14" width="13.33203125" style="15" customWidth="1"/>
    <col min="15" max="15" width="9.109375" style="1"/>
    <col min="16" max="17" width="9.44140625" style="1" bestFit="1" customWidth="1"/>
    <col min="18" max="18" width="9.109375" style="1"/>
    <col min="19" max="20" width="9.44140625" style="1" bestFit="1" customWidth="1"/>
    <col min="21" max="16384" width="9.109375" style="1"/>
  </cols>
  <sheetData>
    <row r="1" spans="1:14" ht="13.5" customHeight="1" x14ac:dyDescent="0.25">
      <c r="A1" s="14" t="s">
        <v>107</v>
      </c>
      <c r="B1" s="14"/>
    </row>
    <row r="3" spans="1:14" ht="13.5" customHeight="1" x14ac:dyDescent="0.25">
      <c r="A3" s="33" t="s">
        <v>150</v>
      </c>
      <c r="B3" s="33"/>
    </row>
    <row r="4" spans="1:14" ht="13.5" customHeight="1" x14ac:dyDescent="0.25">
      <c r="A4" s="35" t="s">
        <v>0</v>
      </c>
      <c r="B4" s="35"/>
      <c r="C4" s="35">
        <v>1850</v>
      </c>
      <c r="D4" s="35">
        <v>1860</v>
      </c>
      <c r="E4" s="35">
        <v>1870</v>
      </c>
      <c r="F4" s="35">
        <v>1880</v>
      </c>
      <c r="G4" s="35">
        <v>1890</v>
      </c>
      <c r="H4" s="35">
        <v>1900</v>
      </c>
      <c r="I4" s="35">
        <v>1910</v>
      </c>
      <c r="J4" s="35">
        <v>1920</v>
      </c>
      <c r="K4" s="35">
        <v>1930</v>
      </c>
      <c r="L4" s="35">
        <v>1940</v>
      </c>
      <c r="M4" s="35">
        <v>1950</v>
      </c>
      <c r="N4" s="35">
        <v>1960</v>
      </c>
    </row>
    <row r="5" spans="1:14" ht="13.5" customHeight="1" x14ac:dyDescent="0.25">
      <c r="A5" s="1" t="s">
        <v>137</v>
      </c>
      <c r="C5" s="87">
        <f>'NORTH AFRICA'!C10</f>
        <v>12867486.489302196</v>
      </c>
      <c r="D5" s="87">
        <f>'NORTH AFRICA'!D10</f>
        <v>14227931.80545615</v>
      </c>
      <c r="E5" s="87">
        <f>'NORTH AFRICA'!E10</f>
        <v>15732213.406947102</v>
      </c>
      <c r="F5" s="87">
        <f>'NORTH AFRICA'!F10</f>
        <v>17395538.723823056</v>
      </c>
      <c r="G5" s="87">
        <f>'NORTH AFRICA'!G10</f>
        <v>19554238.006125048</v>
      </c>
      <c r="H5" s="87">
        <f>'NORTH AFRICA'!H10</f>
        <v>22053493.057933837</v>
      </c>
      <c r="I5" s="87">
        <f>'NORTH AFRICA'!I10</f>
        <v>25644041.055001348</v>
      </c>
      <c r="J5" s="87">
        <f>'NORTH AFRICA'!J10</f>
        <v>27852367.072447047</v>
      </c>
      <c r="K5" s="87">
        <f>'NORTH AFRICA'!K10</f>
        <v>31106914.261990525</v>
      </c>
      <c r="L5" s="87">
        <f>'NORTH AFRICA'!L10</f>
        <v>36349659.835883841</v>
      </c>
      <c r="M5" s="87">
        <f>'NORTH AFRICA'!M10</f>
        <v>43053818.000000112</v>
      </c>
      <c r="N5" s="87">
        <f>'NORTH AFRICA'!N10</f>
        <v>55678695</v>
      </c>
    </row>
    <row r="6" spans="1:14" ht="13.5" customHeight="1" x14ac:dyDescent="0.25">
      <c r="A6" s="1" t="s">
        <v>138</v>
      </c>
      <c r="C6" s="87">
        <f>'SOUTHERN AFRICA'!C10</f>
        <v>4034023.6277407515</v>
      </c>
      <c r="D6" s="87">
        <f>'SOUTHERN AFRICA'!D10</f>
        <v>4460530.2772077601</v>
      </c>
      <c r="E6" s="87">
        <f>'SOUTHERN AFRICA'!E10</f>
        <v>4932130.3467501123</v>
      </c>
      <c r="F6" s="87">
        <f>'SOUTHERN AFRICA'!F10</f>
        <v>5453591.4444147917</v>
      </c>
      <c r="G6" s="87">
        <f>'SOUTHERN AFRICA'!G10</f>
        <v>6030185.244838804</v>
      </c>
      <c r="H6" s="87">
        <f>'SOUTHERN AFRICA'!H10</f>
        <v>6667740.7828766387</v>
      </c>
      <c r="I6" s="87">
        <f>'SOUTHERN AFRICA'!I10</f>
        <v>7849150.1761890594</v>
      </c>
      <c r="J6" s="87">
        <f>'SOUTHERN AFRICA'!J10</f>
        <v>9154560.4239534512</v>
      </c>
      <c r="K6" s="87">
        <f>'SOUTHERN AFRICA'!K10</f>
        <v>11271088.658618048</v>
      </c>
      <c r="L6" s="87">
        <f>'SOUTHERN AFRICA'!L10</f>
        <v>13764276.078742122</v>
      </c>
      <c r="M6" s="87">
        <f>'SOUTHERN AFRICA'!M10</f>
        <v>18279888</v>
      </c>
      <c r="N6" s="87">
        <f>'SOUTHERN AFRICA'!N10</f>
        <v>23187228</v>
      </c>
    </row>
    <row r="7" spans="1:14" ht="13.5" customHeight="1" x14ac:dyDescent="0.25">
      <c r="A7" s="1" t="s">
        <v>144</v>
      </c>
      <c r="C7" s="87">
        <f>'WEST AFRICA'!C27</f>
        <v>28672121.675261188</v>
      </c>
      <c r="D7" s="87">
        <f>'WEST AFRICA'!D27</f>
        <v>29823231.926823325</v>
      </c>
      <c r="E7" s="87">
        <f>'WEST AFRICA'!E27</f>
        <v>31184103.810145646</v>
      </c>
      <c r="F7" s="87">
        <f>'WEST AFRICA'!F27</f>
        <v>33035189.568562981</v>
      </c>
      <c r="G7" s="87">
        <f>'WEST AFRICA'!G27</f>
        <v>35132157.448905773</v>
      </c>
      <c r="H7" s="87">
        <f>'WEST AFRICA'!H27</f>
        <v>37247255.783026762</v>
      </c>
      <c r="I7" s="87">
        <f>'WEST AFRICA'!I27</f>
        <v>40675868.615219876</v>
      </c>
      <c r="J7" s="87">
        <f>'WEST AFRICA'!J27</f>
        <v>44172255.072938271</v>
      </c>
      <c r="K7" s="87">
        <f>'WEST AFRICA'!K27</f>
        <v>51440173.733570263</v>
      </c>
      <c r="L7" s="87">
        <f>'WEST AFRICA'!L27</f>
        <v>59272646.834128484</v>
      </c>
      <c r="M7" s="87">
        <f>'WEST AFRICA'!M27</f>
        <v>70691861</v>
      </c>
      <c r="N7" s="87">
        <f>'WEST AFRICA'!N27</f>
        <v>84739943</v>
      </c>
    </row>
    <row r="8" spans="1:14" ht="13.5" customHeight="1" x14ac:dyDescent="0.25">
      <c r="A8" s="1" t="s">
        <v>145</v>
      </c>
      <c r="C8" s="87">
        <f>'EAST AFRICA'!C19</f>
        <v>25387656.037823491</v>
      </c>
      <c r="D8" s="87">
        <f>'EAST AFRICA'!D19</f>
        <v>25839034.351223625</v>
      </c>
      <c r="E8" s="87">
        <f>'EAST AFRICA'!E19</f>
        <v>26256394.258311104</v>
      </c>
      <c r="F8" s="87">
        <f>'EAST AFRICA'!F19</f>
        <v>26770396.280735958</v>
      </c>
      <c r="G8" s="87">
        <f>'EAST AFRICA'!G19</f>
        <v>27761829.338028003</v>
      </c>
      <c r="H8" s="87">
        <f>'EAST AFRICA'!H19</f>
        <v>26444485.610077027</v>
      </c>
      <c r="I8" s="87">
        <f>'EAST AFRICA'!I19</f>
        <v>24725923.249466926</v>
      </c>
      <c r="J8" s="87">
        <f>'EAST AFRICA'!J19</f>
        <v>24131151.156373195</v>
      </c>
      <c r="K8" s="87">
        <f>'EAST AFRICA'!K19</f>
        <v>28164620.68900213</v>
      </c>
      <c r="L8" s="87">
        <f>'EAST AFRICA'!L19</f>
        <v>32365584.662463874</v>
      </c>
      <c r="M8" s="87">
        <f>'EAST AFRICA'!M19</f>
        <v>38686660</v>
      </c>
      <c r="N8" s="87">
        <f>'EAST AFRICA'!N19</f>
        <v>49687823</v>
      </c>
    </row>
    <row r="9" spans="1:14" ht="13.5" customHeight="1" x14ac:dyDescent="0.25">
      <c r="A9" s="1" t="s">
        <v>146</v>
      </c>
      <c r="C9" s="87">
        <f>'CENTRAL AFRICA'!C24</f>
        <v>17298720.719339397</v>
      </c>
      <c r="D9" s="87">
        <f>'CENTRAL AFRICA'!D24</f>
        <v>17715182.367816016</v>
      </c>
      <c r="E9" s="87">
        <f>'CENTRAL AFRICA'!E24</f>
        <v>18705461.751679793</v>
      </c>
      <c r="F9" s="87">
        <f>'CENTRAL AFRICA'!F24</f>
        <v>19897482.599114876</v>
      </c>
      <c r="G9" s="87">
        <f>'CENTRAL AFRICA'!G24</f>
        <v>20856154.154736768</v>
      </c>
      <c r="H9" s="87">
        <f>'CENTRAL AFRICA'!H24</f>
        <v>19808271.737195414</v>
      </c>
      <c r="I9" s="87">
        <f>'CENTRAL AFRICA'!I24</f>
        <v>18154865.877304897</v>
      </c>
      <c r="J9" s="87">
        <f>'CENTRAL AFRICA'!J24</f>
        <v>17249262.685130663</v>
      </c>
      <c r="K9" s="87">
        <f>'CENTRAL AFRICA'!K24</f>
        <v>19732864.153062344</v>
      </c>
      <c r="L9" s="87">
        <f>'CENTRAL AFRICA'!L24</f>
        <v>22375186.957074575</v>
      </c>
      <c r="M9" s="87">
        <f>'CENTRAL AFRICA'!M24</f>
        <v>26393757</v>
      </c>
      <c r="N9" s="87">
        <f>'CENTRAL AFRICA'!N24</f>
        <v>32157900</v>
      </c>
    </row>
    <row r="10" spans="1:14" ht="13.5" customHeight="1" x14ac:dyDescent="0.25">
      <c r="A10" s="1" t="s">
        <v>197</v>
      </c>
      <c r="C10" s="87">
        <f>'NORTHEAST AFRICA'!C13</f>
        <v>19005753.570209254</v>
      </c>
      <c r="D10" s="87">
        <f>'NORTHEAST AFRICA'!D13</f>
        <v>18832235.068750665</v>
      </c>
      <c r="E10" s="87">
        <f>'NORTHEAST AFRICA'!E13</f>
        <v>18446321.731999215</v>
      </c>
      <c r="F10" s="87">
        <f>'NORTHEAST AFRICA'!F13</f>
        <v>18578347.660998847</v>
      </c>
      <c r="G10" s="87">
        <f>'NORTHEAST AFRICA'!G13</f>
        <v>18764969.396561418</v>
      </c>
      <c r="H10" s="87">
        <f>'NORTHEAST AFRICA'!H13</f>
        <v>18909250.259723943</v>
      </c>
      <c r="I10" s="87">
        <f>'NORTHEAST AFRICA'!I13</f>
        <v>20208694.841261275</v>
      </c>
      <c r="J10" s="87">
        <f>'NORTHEAST AFRICA'!J13</f>
        <v>21362307.412929568</v>
      </c>
      <c r="K10" s="87">
        <f>'NORTHEAST AFRICA'!K13</f>
        <v>23466404.436105769</v>
      </c>
      <c r="L10" s="87">
        <f>'NORTHEAST AFRICA'!L13</f>
        <v>25412762.191593654</v>
      </c>
      <c r="M10" s="87">
        <f>'NORTHEAST AFRICA'!M13</f>
        <v>29492548</v>
      </c>
      <c r="N10" s="87">
        <f>'NORTHEAST AFRICA'!N13</f>
        <v>36385687</v>
      </c>
    </row>
    <row r="11" spans="1:14" ht="13.5" customHeight="1" x14ac:dyDescent="0.25">
      <c r="A11" s="14" t="s">
        <v>102</v>
      </c>
      <c r="B11" s="14"/>
      <c r="C11" s="88">
        <f>SUM(C5:C10)</f>
        <v>107265762.11967628</v>
      </c>
      <c r="D11" s="88">
        <f t="shared" ref="D11:N11" si="0">SUM(D5:D10)</f>
        <v>110898145.79727754</v>
      </c>
      <c r="E11" s="88">
        <f t="shared" si="0"/>
        <v>115256625.30583298</v>
      </c>
      <c r="F11" s="88">
        <f t="shared" si="0"/>
        <v>121130546.27765052</v>
      </c>
      <c r="G11" s="88">
        <f t="shared" si="0"/>
        <v>128099533.58919582</v>
      </c>
      <c r="H11" s="88">
        <f t="shared" si="0"/>
        <v>131130497.23083363</v>
      </c>
      <c r="I11" s="88">
        <f t="shared" si="0"/>
        <v>137258543.81444338</v>
      </c>
      <c r="J11" s="88">
        <f t="shared" si="0"/>
        <v>143921903.82377219</v>
      </c>
      <c r="K11" s="88">
        <f t="shared" si="0"/>
        <v>165182065.93234906</v>
      </c>
      <c r="L11" s="88">
        <f t="shared" si="0"/>
        <v>189540116.55988654</v>
      </c>
      <c r="M11" s="88">
        <f t="shared" si="0"/>
        <v>226598532.00000012</v>
      </c>
      <c r="N11" s="88">
        <f t="shared" si="0"/>
        <v>281837276</v>
      </c>
    </row>
    <row r="12" spans="1:14" ht="13.5" customHeight="1" x14ac:dyDescent="0.25">
      <c r="A12" s="14" t="s">
        <v>108</v>
      </c>
      <c r="B12" s="14"/>
      <c r="D12" s="30">
        <f t="shared" ref="D12:N12" si="1">((D11/C11)^(1/10))*100-100</f>
        <v>0.33358176436802012</v>
      </c>
      <c r="E12" s="30">
        <f t="shared" si="1"/>
        <v>0.38623388790153967</v>
      </c>
      <c r="F12" s="30">
        <f t="shared" si="1"/>
        <v>0.4983143994433874</v>
      </c>
      <c r="G12" s="30">
        <f t="shared" si="1"/>
        <v>0.56095458141838606</v>
      </c>
      <c r="H12" s="30">
        <f t="shared" si="1"/>
        <v>0.23412786746648351</v>
      </c>
      <c r="I12" s="30">
        <f t="shared" si="1"/>
        <v>0.45777800709436178</v>
      </c>
      <c r="J12" s="30">
        <f t="shared" si="1"/>
        <v>0.47517026471959412</v>
      </c>
      <c r="K12" s="30">
        <f t="shared" si="1"/>
        <v>1.3873098324736759</v>
      </c>
      <c r="L12" s="30">
        <f t="shared" si="1"/>
        <v>1.3850278932289797</v>
      </c>
      <c r="M12" s="30">
        <f t="shared" si="1"/>
        <v>1.8018323137717829</v>
      </c>
      <c r="N12" s="30">
        <f t="shared" si="1"/>
        <v>2.205468673269678</v>
      </c>
    </row>
    <row r="14" spans="1:14" ht="13.5" customHeight="1" x14ac:dyDescent="0.25">
      <c r="A14" s="33" t="s">
        <v>96</v>
      </c>
      <c r="B14" s="33"/>
      <c r="C14" s="28"/>
      <c r="D14" s="28"/>
      <c r="E14" s="28"/>
      <c r="F14" s="28"/>
      <c r="G14" s="28"/>
      <c r="H14" s="28"/>
      <c r="I14" s="28"/>
      <c r="J14" s="28"/>
      <c r="K14" s="28"/>
      <c r="L14" s="28"/>
      <c r="M14" s="35"/>
      <c r="N14" s="35"/>
    </row>
    <row r="15" spans="1:14" ht="13.5" customHeight="1" x14ac:dyDescent="0.25">
      <c r="A15" s="35" t="s">
        <v>0</v>
      </c>
      <c r="B15" s="35"/>
      <c r="C15" s="35">
        <v>1850</v>
      </c>
      <c r="D15" s="35">
        <v>1860</v>
      </c>
      <c r="E15" s="35">
        <v>1870</v>
      </c>
      <c r="F15" s="35">
        <v>1880</v>
      </c>
      <c r="G15" s="35">
        <v>1890</v>
      </c>
      <c r="H15" s="35">
        <v>1900</v>
      </c>
      <c r="I15" s="35">
        <v>1910</v>
      </c>
      <c r="J15" s="35">
        <v>1920</v>
      </c>
      <c r="K15" s="35">
        <v>1930</v>
      </c>
      <c r="L15" s="35">
        <v>1940</v>
      </c>
      <c r="M15" s="35">
        <v>1950</v>
      </c>
      <c r="N15" s="35">
        <v>1960</v>
      </c>
    </row>
    <row r="16" spans="1:14" ht="13.5" customHeight="1" x14ac:dyDescent="0.25">
      <c r="A16" s="1" t="s">
        <v>139</v>
      </c>
      <c r="C16" s="87">
        <v>24618105.145348907</v>
      </c>
      <c r="D16" s="87">
        <v>25800914.484096963</v>
      </c>
      <c r="E16" s="87">
        <v>26886195.304937381</v>
      </c>
      <c r="F16" s="87">
        <v>28161601.656657383</v>
      </c>
      <c r="G16" s="87">
        <v>29144590.595181488</v>
      </c>
      <c r="H16" s="87">
        <v>30163968.861546993</v>
      </c>
      <c r="I16" s="87">
        <v>31150661.45608316</v>
      </c>
      <c r="J16" s="87">
        <v>31779029.280332595</v>
      </c>
      <c r="K16" s="87">
        <v>35102354.15739014</v>
      </c>
      <c r="L16" s="87">
        <v>38012663.251716621</v>
      </c>
      <c r="M16" s="87">
        <v>44113000</v>
      </c>
      <c r="N16" s="87">
        <v>55869000</v>
      </c>
    </row>
    <row r="17" spans="1:14" ht="13.5" customHeight="1" x14ac:dyDescent="0.25">
      <c r="A17" s="1" t="s">
        <v>140</v>
      </c>
      <c r="C17" s="87">
        <v>9656475.2562723197</v>
      </c>
      <c r="D17" s="87">
        <v>9766446.5461634211</v>
      </c>
      <c r="E17" s="87">
        <v>9859978.7706602868</v>
      </c>
      <c r="F17" s="87">
        <v>10019095.131757041</v>
      </c>
      <c r="G17" s="87">
        <v>10245470.604507683</v>
      </c>
      <c r="H17" s="87">
        <v>10637853.778343296</v>
      </c>
      <c r="I17" s="87">
        <v>11068858.972712683</v>
      </c>
      <c r="J17" s="87">
        <v>11292239.210167408</v>
      </c>
      <c r="K17" s="87">
        <v>12473657.276986865</v>
      </c>
      <c r="L17" s="87">
        <v>13508251.206639186</v>
      </c>
      <c r="M17" s="87">
        <v>15676877</v>
      </c>
      <c r="N17" s="87">
        <v>20813032</v>
      </c>
    </row>
    <row r="18" spans="1:14" ht="13.5" customHeight="1" x14ac:dyDescent="0.25">
      <c r="A18" s="1" t="s">
        <v>141</v>
      </c>
      <c r="C18" s="87">
        <v>39276808.374289744</v>
      </c>
      <c r="D18" s="87">
        <v>39279897.718140364</v>
      </c>
      <c r="E18" s="87">
        <v>42589577.313523591</v>
      </c>
      <c r="F18" s="87">
        <v>43413030.083002657</v>
      </c>
      <c r="G18" s="87">
        <v>44455566.783591047</v>
      </c>
      <c r="H18" s="87">
        <v>45417567.777991854</v>
      </c>
      <c r="I18" s="87">
        <v>47641405.606198713</v>
      </c>
      <c r="J18" s="87">
        <v>49670522.913921282</v>
      </c>
      <c r="K18" s="87">
        <v>55045281.181163505</v>
      </c>
      <c r="L18" s="87">
        <v>59765401.660463974</v>
      </c>
      <c r="M18" s="87">
        <v>63983000</v>
      </c>
      <c r="N18" s="87">
        <v>80067000</v>
      </c>
    </row>
    <row r="19" spans="1:14" ht="13.5" customHeight="1" x14ac:dyDescent="0.25">
      <c r="A19" s="1" t="s">
        <v>142</v>
      </c>
      <c r="C19" s="87">
        <v>27654773.804793939</v>
      </c>
      <c r="D19" s="87">
        <v>27043076.45662665</v>
      </c>
      <c r="E19" s="87">
        <v>26400885.089468922</v>
      </c>
      <c r="F19" s="87">
        <v>25859953.223603562</v>
      </c>
      <c r="G19" s="87">
        <v>25765459.405288242</v>
      </c>
      <c r="H19" s="87">
        <v>26065526.199335765</v>
      </c>
      <c r="I19" s="87">
        <v>27208607.674985141</v>
      </c>
      <c r="J19" s="87">
        <v>28189778.807406738</v>
      </c>
      <c r="K19" s="87">
        <v>31314158.040654272</v>
      </c>
      <c r="L19" s="87">
        <v>33911426.596429445</v>
      </c>
      <c r="M19" s="87">
        <v>39355595</v>
      </c>
      <c r="N19" s="87">
        <v>50367595</v>
      </c>
    </row>
    <row r="20" spans="1:14" ht="13.5" customHeight="1" x14ac:dyDescent="0.25">
      <c r="A20" s="1" t="s">
        <v>143</v>
      </c>
      <c r="C20" s="87">
        <v>18295111.101442102</v>
      </c>
      <c r="D20" s="87">
        <v>17992840.651100822</v>
      </c>
      <c r="E20" s="87">
        <v>18253277.501943778</v>
      </c>
      <c r="F20" s="87">
        <v>18661879.659114994</v>
      </c>
      <c r="G20" s="87">
        <v>18796577.949406214</v>
      </c>
      <c r="H20" s="87">
        <v>18960359.145115454</v>
      </c>
      <c r="I20" s="87">
        <v>19400250.171103269</v>
      </c>
      <c r="J20" s="87">
        <v>19571994.8349884</v>
      </c>
      <c r="K20" s="87">
        <v>21300313.397390317</v>
      </c>
      <c r="L20" s="87">
        <v>22751564.954714127</v>
      </c>
      <c r="M20" s="87">
        <v>26044000</v>
      </c>
      <c r="N20" s="87">
        <v>32109000</v>
      </c>
    </row>
    <row r="21" spans="1:14" ht="13.5" customHeight="1" x14ac:dyDescent="0.25">
      <c r="A21" s="1" t="s">
        <v>198</v>
      </c>
      <c r="C21" s="87">
        <v>20080326.348158985</v>
      </c>
      <c r="D21" s="87">
        <v>19886239.616152544</v>
      </c>
      <c r="E21" s="87">
        <v>19454581.563909259</v>
      </c>
      <c r="F21" s="87">
        <v>19590421.207247708</v>
      </c>
      <c r="G21" s="87">
        <v>19787209.343243964</v>
      </c>
      <c r="H21" s="87">
        <v>19941231.544626061</v>
      </c>
      <c r="I21" s="87">
        <v>21315235.514748149</v>
      </c>
      <c r="J21" s="87">
        <v>22527735.111206867</v>
      </c>
      <c r="K21" s="87">
        <v>24738248.466119792</v>
      </c>
      <c r="L21" s="87">
        <v>26790095.901474439</v>
      </c>
      <c r="M21" s="87">
        <v>31091000</v>
      </c>
      <c r="N21" s="87">
        <v>38709000</v>
      </c>
    </row>
    <row r="22" spans="1:14" ht="13.5" customHeight="1" x14ac:dyDescent="0.25">
      <c r="A22" s="14" t="s">
        <v>102</v>
      </c>
      <c r="B22" s="14"/>
      <c r="C22" s="88">
        <f>SUM(C16:C21)</f>
        <v>139581600.03030598</v>
      </c>
      <c r="D22" s="88">
        <f t="shared" ref="D22:N22" si="2">SUM(D16:D21)</f>
        <v>139769415.47228077</v>
      </c>
      <c r="E22" s="88">
        <f t="shared" si="2"/>
        <v>143444495.54444322</v>
      </c>
      <c r="F22" s="88">
        <f t="shared" si="2"/>
        <v>145705980.96138334</v>
      </c>
      <c r="G22" s="88">
        <f t="shared" si="2"/>
        <v>148194874.68121862</v>
      </c>
      <c r="H22" s="88">
        <f t="shared" si="2"/>
        <v>151186507.30695942</v>
      </c>
      <c r="I22" s="88">
        <f t="shared" si="2"/>
        <v>157785019.39583111</v>
      </c>
      <c r="J22" s="88">
        <f t="shared" si="2"/>
        <v>163031300.15802327</v>
      </c>
      <c r="K22" s="88">
        <f t="shared" si="2"/>
        <v>179974012.51970488</v>
      </c>
      <c r="L22" s="88">
        <f t="shared" si="2"/>
        <v>194739403.57143778</v>
      </c>
      <c r="M22" s="88">
        <f t="shared" si="2"/>
        <v>220263472</v>
      </c>
      <c r="N22" s="88">
        <f t="shared" si="2"/>
        <v>277934627</v>
      </c>
    </row>
    <row r="23" spans="1:14" ht="13.5" customHeight="1" x14ac:dyDescent="0.25">
      <c r="A23" s="14" t="s">
        <v>108</v>
      </c>
      <c r="B23" s="14"/>
      <c r="C23" s="88"/>
      <c r="D23" s="30">
        <f>((D22/C22)^(1/10))*100-100</f>
        <v>1.3447461278005335E-2</v>
      </c>
      <c r="E23" s="30">
        <f t="shared" ref="E23:N23" si="3">((E22/D22)^(1/10))*100-100</f>
        <v>0.25987847346019066</v>
      </c>
      <c r="F23" s="30">
        <f t="shared" si="3"/>
        <v>0.15654833367470644</v>
      </c>
      <c r="G23" s="30">
        <f t="shared" si="3"/>
        <v>0.16951718090361112</v>
      </c>
      <c r="H23" s="30">
        <f t="shared" si="3"/>
        <v>0.20006079418874378</v>
      </c>
      <c r="I23" s="30">
        <f t="shared" si="3"/>
        <v>0.42810624186195412</v>
      </c>
      <c r="J23" s="30">
        <f t="shared" si="3"/>
        <v>0.32762289544683654</v>
      </c>
      <c r="K23" s="30">
        <f t="shared" si="3"/>
        <v>0.99360638892625275</v>
      </c>
      <c r="L23" s="30">
        <f t="shared" si="3"/>
        <v>0.79161490550046665</v>
      </c>
      <c r="M23" s="30">
        <f t="shared" si="3"/>
        <v>1.2392372613093272</v>
      </c>
      <c r="N23" s="30">
        <f t="shared" si="3"/>
        <v>2.3528683003527959</v>
      </c>
    </row>
    <row r="24" spans="1:14" ht="13.5" customHeight="1" x14ac:dyDescent="0.25">
      <c r="I24" s="87"/>
      <c r="J24" s="87"/>
    </row>
    <row r="25" spans="1:14" ht="13.5" customHeight="1" x14ac:dyDescent="0.25">
      <c r="I25" s="87"/>
      <c r="J25" s="87"/>
    </row>
    <row r="26" spans="1:14" ht="13.5" customHeight="1" x14ac:dyDescent="0.25">
      <c r="C26" s="87"/>
      <c r="G26" s="87"/>
      <c r="I26" s="87"/>
      <c r="J26" s="87"/>
    </row>
    <row r="27" spans="1:14" ht="13.5" customHeight="1" x14ac:dyDescent="0.25">
      <c r="C27" s="87"/>
      <c r="G27" s="87"/>
      <c r="I27" s="87"/>
      <c r="J27" s="87"/>
    </row>
    <row r="28" spans="1:14" ht="13.5" customHeight="1" x14ac:dyDescent="0.25">
      <c r="C28" s="87"/>
      <c r="G28" s="87"/>
      <c r="I28" s="87"/>
      <c r="J28" s="87"/>
    </row>
    <row r="29" spans="1:14" ht="13.5" customHeight="1" x14ac:dyDescent="0.25">
      <c r="I29" s="87"/>
      <c r="J29" s="87"/>
    </row>
    <row r="41" spans="5:5" ht="13.5" customHeight="1" x14ac:dyDescent="0.25">
      <c r="E41" s="87"/>
    </row>
    <row r="42" spans="5:5" ht="13.5" customHeight="1" x14ac:dyDescent="0.25">
      <c r="E42" s="87"/>
    </row>
    <row r="43" spans="5:5" ht="13.5" customHeight="1" x14ac:dyDescent="0.25">
      <c r="E43" s="87"/>
    </row>
    <row r="44" spans="5:5" ht="13.5" customHeight="1" x14ac:dyDescent="0.25">
      <c r="E44" s="87"/>
    </row>
    <row r="45" spans="5:5" ht="13.5" customHeight="1" x14ac:dyDescent="0.25">
      <c r="E45" s="87"/>
    </row>
    <row r="46" spans="5:5" ht="13.5" customHeight="1" x14ac:dyDescent="0.25">
      <c r="E46" s="8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5"/>
  <sheetViews>
    <sheetView workbookViewId="0">
      <selection activeCell="C10" sqref="C10:N10"/>
    </sheetView>
  </sheetViews>
  <sheetFormatPr defaultRowHeight="13.2" x14ac:dyDescent="0.25"/>
  <cols>
    <col min="1" max="1" width="27.88671875" style="32" customWidth="1"/>
    <col min="2" max="2" width="17.44140625" style="28" customWidth="1"/>
    <col min="3" max="3" width="14.109375" style="28" customWidth="1"/>
    <col min="4" max="4" width="13.6640625" style="28" customWidth="1"/>
    <col min="5" max="5" width="12.44140625" style="28" customWidth="1"/>
    <col min="6" max="6" width="11.88671875" style="28" customWidth="1"/>
    <col min="7" max="7" width="12.44140625" style="28" customWidth="1"/>
    <col min="8" max="8" width="12.5546875" style="28" customWidth="1"/>
    <col min="9" max="9" width="12.33203125" style="28" customWidth="1"/>
    <col min="10" max="12" width="11.88671875" style="28" customWidth="1"/>
    <col min="13" max="13" width="12.6640625" style="28" customWidth="1"/>
    <col min="14" max="14" width="12" style="28" customWidth="1"/>
    <col min="15" max="15" width="9.109375" style="28"/>
    <col min="16" max="16" width="14.33203125" style="31" customWidth="1"/>
    <col min="17" max="17" width="13.88671875" style="31" customWidth="1"/>
    <col min="18" max="19" width="10.88671875" style="28" customWidth="1"/>
    <col min="20" max="20" width="11.6640625" style="28" customWidth="1"/>
    <col min="21" max="251" width="9.109375" style="32"/>
    <col min="252" max="252" width="22.5546875" style="32" customWidth="1"/>
    <col min="253" max="253" width="20.33203125" style="32" customWidth="1"/>
    <col min="254" max="254" width="13.5546875" style="32" customWidth="1"/>
    <col min="255" max="255" width="13.6640625" style="32" customWidth="1"/>
    <col min="256" max="256" width="12.44140625" style="32" customWidth="1"/>
    <col min="257" max="257" width="11.88671875" style="32" customWidth="1"/>
    <col min="258" max="258" width="12.44140625" style="32" customWidth="1"/>
    <col min="259" max="259" width="12.5546875" style="32" customWidth="1"/>
    <col min="260" max="260" width="12.33203125" style="32" customWidth="1"/>
    <col min="261" max="263" width="11.88671875" style="32" customWidth="1"/>
    <col min="264" max="264" width="12.6640625" style="32" customWidth="1"/>
    <col min="265" max="265" width="12" style="32" customWidth="1"/>
    <col min="266" max="266" width="9.109375" style="32"/>
    <col min="267" max="267" width="11.88671875" style="32" customWidth="1"/>
    <col min="268" max="268" width="13.88671875" style="32" customWidth="1"/>
    <col min="269" max="269" width="9.109375" style="32"/>
    <col min="270" max="270" width="10.44140625" style="32" bestFit="1" customWidth="1"/>
    <col min="271" max="271" width="9.109375" style="32"/>
    <col min="272" max="272" width="9.44140625" style="32" bestFit="1" customWidth="1"/>
    <col min="273" max="273" width="9.109375" style="32"/>
    <col min="274" max="274" width="8.33203125" style="32" customWidth="1"/>
    <col min="275" max="275" width="11.88671875" style="32" customWidth="1"/>
    <col min="276" max="276" width="11.6640625" style="32" customWidth="1"/>
    <col min="277" max="507" width="9.109375" style="32"/>
    <col min="508" max="508" width="22.5546875" style="32" customWidth="1"/>
    <col min="509" max="509" width="20.33203125" style="32" customWidth="1"/>
    <col min="510" max="510" width="13.5546875" style="32" customWidth="1"/>
    <col min="511" max="511" width="13.6640625" style="32" customWidth="1"/>
    <col min="512" max="512" width="12.44140625" style="32" customWidth="1"/>
    <col min="513" max="513" width="11.88671875" style="32" customWidth="1"/>
    <col min="514" max="514" width="12.44140625" style="32" customWidth="1"/>
    <col min="515" max="515" width="12.5546875" style="32" customWidth="1"/>
    <col min="516" max="516" width="12.33203125" style="32" customWidth="1"/>
    <col min="517" max="519" width="11.88671875" style="32" customWidth="1"/>
    <col min="520" max="520" width="12.6640625" style="32" customWidth="1"/>
    <col min="521" max="521" width="12" style="32" customWidth="1"/>
    <col min="522" max="522" width="9.109375" style="32"/>
    <col min="523" max="523" width="11.88671875" style="32" customWidth="1"/>
    <col min="524" max="524" width="13.88671875" style="32" customWidth="1"/>
    <col min="525" max="525" width="9.109375" style="32"/>
    <col min="526" max="526" width="10.44140625" style="32" bestFit="1" customWidth="1"/>
    <col min="527" max="527" width="9.109375" style="32"/>
    <col min="528" max="528" width="9.44140625" style="32" bestFit="1" customWidth="1"/>
    <col min="529" max="529" width="9.109375" style="32"/>
    <col min="530" max="530" width="8.33203125" style="32" customWidth="1"/>
    <col min="531" max="531" width="11.88671875" style="32" customWidth="1"/>
    <col min="532" max="532" width="11.6640625" style="32" customWidth="1"/>
    <col min="533" max="763" width="9.109375" style="32"/>
    <col min="764" max="764" width="22.5546875" style="32" customWidth="1"/>
    <col min="765" max="765" width="20.33203125" style="32" customWidth="1"/>
    <col min="766" max="766" width="13.5546875" style="32" customWidth="1"/>
    <col min="767" max="767" width="13.6640625" style="32" customWidth="1"/>
    <col min="768" max="768" width="12.44140625" style="32" customWidth="1"/>
    <col min="769" max="769" width="11.88671875" style="32" customWidth="1"/>
    <col min="770" max="770" width="12.44140625" style="32" customWidth="1"/>
    <col min="771" max="771" width="12.5546875" style="32" customWidth="1"/>
    <col min="772" max="772" width="12.33203125" style="32" customWidth="1"/>
    <col min="773" max="775" width="11.88671875" style="32" customWidth="1"/>
    <col min="776" max="776" width="12.6640625" style="32" customWidth="1"/>
    <col min="777" max="777" width="12" style="32" customWidth="1"/>
    <col min="778" max="778" width="9.109375" style="32"/>
    <col min="779" max="779" width="11.88671875" style="32" customWidth="1"/>
    <col min="780" max="780" width="13.88671875" style="32" customWidth="1"/>
    <col min="781" max="781" width="9.109375" style="32"/>
    <col min="782" max="782" width="10.44140625" style="32" bestFit="1" customWidth="1"/>
    <col min="783" max="783" width="9.109375" style="32"/>
    <col min="784" max="784" width="9.44140625" style="32" bestFit="1" customWidth="1"/>
    <col min="785" max="785" width="9.109375" style="32"/>
    <col min="786" max="786" width="8.33203125" style="32" customWidth="1"/>
    <col min="787" max="787" width="11.88671875" style="32" customWidth="1"/>
    <col min="788" max="788" width="11.6640625" style="32" customWidth="1"/>
    <col min="789" max="1019" width="9.109375" style="32"/>
    <col min="1020" max="1020" width="22.5546875" style="32" customWidth="1"/>
    <col min="1021" max="1021" width="20.33203125" style="32" customWidth="1"/>
    <col min="1022" max="1022" width="13.5546875" style="32" customWidth="1"/>
    <col min="1023" max="1023" width="13.6640625" style="32" customWidth="1"/>
    <col min="1024" max="1024" width="12.44140625" style="32" customWidth="1"/>
    <col min="1025" max="1025" width="11.88671875" style="32" customWidth="1"/>
    <col min="1026" max="1026" width="12.44140625" style="32" customWidth="1"/>
    <col min="1027" max="1027" width="12.5546875" style="32" customWidth="1"/>
    <col min="1028" max="1028" width="12.33203125" style="32" customWidth="1"/>
    <col min="1029" max="1031" width="11.88671875" style="32" customWidth="1"/>
    <col min="1032" max="1032" width="12.6640625" style="32" customWidth="1"/>
    <col min="1033" max="1033" width="12" style="32" customWidth="1"/>
    <col min="1034" max="1034" width="9.109375" style="32"/>
    <col min="1035" max="1035" width="11.88671875" style="32" customWidth="1"/>
    <col min="1036" max="1036" width="13.88671875" style="32" customWidth="1"/>
    <col min="1037" max="1037" width="9.109375" style="32"/>
    <col min="1038" max="1038" width="10.44140625" style="32" bestFit="1" customWidth="1"/>
    <col min="1039" max="1039" width="9.109375" style="32"/>
    <col min="1040" max="1040" width="9.44140625" style="32" bestFit="1" customWidth="1"/>
    <col min="1041" max="1041" width="9.109375" style="32"/>
    <col min="1042" max="1042" width="8.33203125" style="32" customWidth="1"/>
    <col min="1043" max="1043" width="11.88671875" style="32" customWidth="1"/>
    <col min="1044" max="1044" width="11.6640625" style="32" customWidth="1"/>
    <col min="1045" max="1275" width="9.109375" style="32"/>
    <col min="1276" max="1276" width="22.5546875" style="32" customWidth="1"/>
    <col min="1277" max="1277" width="20.33203125" style="32" customWidth="1"/>
    <col min="1278" max="1278" width="13.5546875" style="32" customWidth="1"/>
    <col min="1279" max="1279" width="13.6640625" style="32" customWidth="1"/>
    <col min="1280" max="1280" width="12.44140625" style="32" customWidth="1"/>
    <col min="1281" max="1281" width="11.88671875" style="32" customWidth="1"/>
    <col min="1282" max="1282" width="12.44140625" style="32" customWidth="1"/>
    <col min="1283" max="1283" width="12.5546875" style="32" customWidth="1"/>
    <col min="1284" max="1284" width="12.33203125" style="32" customWidth="1"/>
    <col min="1285" max="1287" width="11.88671875" style="32" customWidth="1"/>
    <col min="1288" max="1288" width="12.6640625" style="32" customWidth="1"/>
    <col min="1289" max="1289" width="12" style="32" customWidth="1"/>
    <col min="1290" max="1290" width="9.109375" style="32"/>
    <col min="1291" max="1291" width="11.88671875" style="32" customWidth="1"/>
    <col min="1292" max="1292" width="13.88671875" style="32" customWidth="1"/>
    <col min="1293" max="1293" width="9.109375" style="32"/>
    <col min="1294" max="1294" width="10.44140625" style="32" bestFit="1" customWidth="1"/>
    <col min="1295" max="1295" width="9.109375" style="32"/>
    <col min="1296" max="1296" width="9.44140625" style="32" bestFit="1" customWidth="1"/>
    <col min="1297" max="1297" width="9.109375" style="32"/>
    <col min="1298" max="1298" width="8.33203125" style="32" customWidth="1"/>
    <col min="1299" max="1299" width="11.88671875" style="32" customWidth="1"/>
    <col min="1300" max="1300" width="11.6640625" style="32" customWidth="1"/>
    <col min="1301" max="1531" width="9.109375" style="32"/>
    <col min="1532" max="1532" width="22.5546875" style="32" customWidth="1"/>
    <col min="1533" max="1533" width="20.33203125" style="32" customWidth="1"/>
    <col min="1534" max="1534" width="13.5546875" style="32" customWidth="1"/>
    <col min="1535" max="1535" width="13.6640625" style="32" customWidth="1"/>
    <col min="1536" max="1536" width="12.44140625" style="32" customWidth="1"/>
    <col min="1537" max="1537" width="11.88671875" style="32" customWidth="1"/>
    <col min="1538" max="1538" width="12.44140625" style="32" customWidth="1"/>
    <col min="1539" max="1539" width="12.5546875" style="32" customWidth="1"/>
    <col min="1540" max="1540" width="12.33203125" style="32" customWidth="1"/>
    <col min="1541" max="1543" width="11.88671875" style="32" customWidth="1"/>
    <col min="1544" max="1544" width="12.6640625" style="32" customWidth="1"/>
    <col min="1545" max="1545" width="12" style="32" customWidth="1"/>
    <col min="1546" max="1546" width="9.109375" style="32"/>
    <col min="1547" max="1547" width="11.88671875" style="32" customWidth="1"/>
    <col min="1548" max="1548" width="13.88671875" style="32" customWidth="1"/>
    <col min="1549" max="1549" width="9.109375" style="32"/>
    <col min="1550" max="1550" width="10.44140625" style="32" bestFit="1" customWidth="1"/>
    <col min="1551" max="1551" width="9.109375" style="32"/>
    <col min="1552" max="1552" width="9.44140625" style="32" bestFit="1" customWidth="1"/>
    <col min="1553" max="1553" width="9.109375" style="32"/>
    <col min="1554" max="1554" width="8.33203125" style="32" customWidth="1"/>
    <col min="1555" max="1555" width="11.88671875" style="32" customWidth="1"/>
    <col min="1556" max="1556" width="11.6640625" style="32" customWidth="1"/>
    <col min="1557" max="1787" width="9.109375" style="32"/>
    <col min="1788" max="1788" width="22.5546875" style="32" customWidth="1"/>
    <col min="1789" max="1789" width="20.33203125" style="32" customWidth="1"/>
    <col min="1790" max="1790" width="13.5546875" style="32" customWidth="1"/>
    <col min="1791" max="1791" width="13.6640625" style="32" customWidth="1"/>
    <col min="1792" max="1792" width="12.44140625" style="32" customWidth="1"/>
    <col min="1793" max="1793" width="11.88671875" style="32" customWidth="1"/>
    <col min="1794" max="1794" width="12.44140625" style="32" customWidth="1"/>
    <col min="1795" max="1795" width="12.5546875" style="32" customWidth="1"/>
    <col min="1796" max="1796" width="12.33203125" style="32" customWidth="1"/>
    <col min="1797" max="1799" width="11.88671875" style="32" customWidth="1"/>
    <col min="1800" max="1800" width="12.6640625" style="32" customWidth="1"/>
    <col min="1801" max="1801" width="12" style="32" customWidth="1"/>
    <col min="1802" max="1802" width="9.109375" style="32"/>
    <col min="1803" max="1803" width="11.88671875" style="32" customWidth="1"/>
    <col min="1804" max="1804" width="13.88671875" style="32" customWidth="1"/>
    <col min="1805" max="1805" width="9.109375" style="32"/>
    <col min="1806" max="1806" width="10.44140625" style="32" bestFit="1" customWidth="1"/>
    <col min="1807" max="1807" width="9.109375" style="32"/>
    <col min="1808" max="1808" width="9.44140625" style="32" bestFit="1" customWidth="1"/>
    <col min="1809" max="1809" width="9.109375" style="32"/>
    <col min="1810" max="1810" width="8.33203125" style="32" customWidth="1"/>
    <col min="1811" max="1811" width="11.88671875" style="32" customWidth="1"/>
    <col min="1812" max="1812" width="11.6640625" style="32" customWidth="1"/>
    <col min="1813" max="2043" width="9.109375" style="32"/>
    <col min="2044" max="2044" width="22.5546875" style="32" customWidth="1"/>
    <col min="2045" max="2045" width="20.33203125" style="32" customWidth="1"/>
    <col min="2046" max="2046" width="13.5546875" style="32" customWidth="1"/>
    <col min="2047" max="2047" width="13.6640625" style="32" customWidth="1"/>
    <col min="2048" max="2048" width="12.44140625" style="32" customWidth="1"/>
    <col min="2049" max="2049" width="11.88671875" style="32" customWidth="1"/>
    <col min="2050" max="2050" width="12.44140625" style="32" customWidth="1"/>
    <col min="2051" max="2051" width="12.5546875" style="32" customWidth="1"/>
    <col min="2052" max="2052" width="12.33203125" style="32" customWidth="1"/>
    <col min="2053" max="2055" width="11.88671875" style="32" customWidth="1"/>
    <col min="2056" max="2056" width="12.6640625" style="32" customWidth="1"/>
    <col min="2057" max="2057" width="12" style="32" customWidth="1"/>
    <col min="2058" max="2058" width="9.109375" style="32"/>
    <col min="2059" max="2059" width="11.88671875" style="32" customWidth="1"/>
    <col min="2060" max="2060" width="13.88671875" style="32" customWidth="1"/>
    <col min="2061" max="2061" width="9.109375" style="32"/>
    <col min="2062" max="2062" width="10.44140625" style="32" bestFit="1" customWidth="1"/>
    <col min="2063" max="2063" width="9.109375" style="32"/>
    <col min="2064" max="2064" width="9.44140625" style="32" bestFit="1" customWidth="1"/>
    <col min="2065" max="2065" width="9.109375" style="32"/>
    <col min="2066" max="2066" width="8.33203125" style="32" customWidth="1"/>
    <col min="2067" max="2067" width="11.88671875" style="32" customWidth="1"/>
    <col min="2068" max="2068" width="11.6640625" style="32" customWidth="1"/>
    <col min="2069" max="2299" width="9.109375" style="32"/>
    <col min="2300" max="2300" width="22.5546875" style="32" customWidth="1"/>
    <col min="2301" max="2301" width="20.33203125" style="32" customWidth="1"/>
    <col min="2302" max="2302" width="13.5546875" style="32" customWidth="1"/>
    <col min="2303" max="2303" width="13.6640625" style="32" customWidth="1"/>
    <col min="2304" max="2304" width="12.44140625" style="32" customWidth="1"/>
    <col min="2305" max="2305" width="11.88671875" style="32" customWidth="1"/>
    <col min="2306" max="2306" width="12.44140625" style="32" customWidth="1"/>
    <col min="2307" max="2307" width="12.5546875" style="32" customWidth="1"/>
    <col min="2308" max="2308" width="12.33203125" style="32" customWidth="1"/>
    <col min="2309" max="2311" width="11.88671875" style="32" customWidth="1"/>
    <col min="2312" max="2312" width="12.6640625" style="32" customWidth="1"/>
    <col min="2313" max="2313" width="12" style="32" customWidth="1"/>
    <col min="2314" max="2314" width="9.109375" style="32"/>
    <col min="2315" max="2315" width="11.88671875" style="32" customWidth="1"/>
    <col min="2316" max="2316" width="13.88671875" style="32" customWidth="1"/>
    <col min="2317" max="2317" width="9.109375" style="32"/>
    <col min="2318" max="2318" width="10.44140625" style="32" bestFit="1" customWidth="1"/>
    <col min="2319" max="2319" width="9.109375" style="32"/>
    <col min="2320" max="2320" width="9.44140625" style="32" bestFit="1" customWidth="1"/>
    <col min="2321" max="2321" width="9.109375" style="32"/>
    <col min="2322" max="2322" width="8.33203125" style="32" customWidth="1"/>
    <col min="2323" max="2323" width="11.88671875" style="32" customWidth="1"/>
    <col min="2324" max="2324" width="11.6640625" style="32" customWidth="1"/>
    <col min="2325" max="2555" width="9.109375" style="32"/>
    <col min="2556" max="2556" width="22.5546875" style="32" customWidth="1"/>
    <col min="2557" max="2557" width="20.33203125" style="32" customWidth="1"/>
    <col min="2558" max="2558" width="13.5546875" style="32" customWidth="1"/>
    <col min="2559" max="2559" width="13.6640625" style="32" customWidth="1"/>
    <col min="2560" max="2560" width="12.44140625" style="32" customWidth="1"/>
    <col min="2561" max="2561" width="11.88671875" style="32" customWidth="1"/>
    <col min="2562" max="2562" width="12.44140625" style="32" customWidth="1"/>
    <col min="2563" max="2563" width="12.5546875" style="32" customWidth="1"/>
    <col min="2564" max="2564" width="12.33203125" style="32" customWidth="1"/>
    <col min="2565" max="2567" width="11.88671875" style="32" customWidth="1"/>
    <col min="2568" max="2568" width="12.6640625" style="32" customWidth="1"/>
    <col min="2569" max="2569" width="12" style="32" customWidth="1"/>
    <col min="2570" max="2570" width="9.109375" style="32"/>
    <col min="2571" max="2571" width="11.88671875" style="32" customWidth="1"/>
    <col min="2572" max="2572" width="13.88671875" style="32" customWidth="1"/>
    <col min="2573" max="2573" width="9.109375" style="32"/>
    <col min="2574" max="2574" width="10.44140625" style="32" bestFit="1" customWidth="1"/>
    <col min="2575" max="2575" width="9.109375" style="32"/>
    <col min="2576" max="2576" width="9.44140625" style="32" bestFit="1" customWidth="1"/>
    <col min="2577" max="2577" width="9.109375" style="32"/>
    <col min="2578" max="2578" width="8.33203125" style="32" customWidth="1"/>
    <col min="2579" max="2579" width="11.88671875" style="32" customWidth="1"/>
    <col min="2580" max="2580" width="11.6640625" style="32" customWidth="1"/>
    <col min="2581" max="2811" width="9.109375" style="32"/>
    <col min="2812" max="2812" width="22.5546875" style="32" customWidth="1"/>
    <col min="2813" max="2813" width="20.33203125" style="32" customWidth="1"/>
    <col min="2814" max="2814" width="13.5546875" style="32" customWidth="1"/>
    <col min="2815" max="2815" width="13.6640625" style="32" customWidth="1"/>
    <col min="2816" max="2816" width="12.44140625" style="32" customWidth="1"/>
    <col min="2817" max="2817" width="11.88671875" style="32" customWidth="1"/>
    <col min="2818" max="2818" width="12.44140625" style="32" customWidth="1"/>
    <col min="2819" max="2819" width="12.5546875" style="32" customWidth="1"/>
    <col min="2820" max="2820" width="12.33203125" style="32" customWidth="1"/>
    <col min="2821" max="2823" width="11.88671875" style="32" customWidth="1"/>
    <col min="2824" max="2824" width="12.6640625" style="32" customWidth="1"/>
    <col min="2825" max="2825" width="12" style="32" customWidth="1"/>
    <col min="2826" max="2826" width="9.109375" style="32"/>
    <col min="2827" max="2827" width="11.88671875" style="32" customWidth="1"/>
    <col min="2828" max="2828" width="13.88671875" style="32" customWidth="1"/>
    <col min="2829" max="2829" width="9.109375" style="32"/>
    <col min="2830" max="2830" width="10.44140625" style="32" bestFit="1" customWidth="1"/>
    <col min="2831" max="2831" width="9.109375" style="32"/>
    <col min="2832" max="2832" width="9.44140625" style="32" bestFit="1" customWidth="1"/>
    <col min="2833" max="2833" width="9.109375" style="32"/>
    <col min="2834" max="2834" width="8.33203125" style="32" customWidth="1"/>
    <col min="2835" max="2835" width="11.88671875" style="32" customWidth="1"/>
    <col min="2836" max="2836" width="11.6640625" style="32" customWidth="1"/>
    <col min="2837" max="3067" width="9.109375" style="32"/>
    <col min="3068" max="3068" width="22.5546875" style="32" customWidth="1"/>
    <col min="3069" max="3069" width="20.33203125" style="32" customWidth="1"/>
    <col min="3070" max="3070" width="13.5546875" style="32" customWidth="1"/>
    <col min="3071" max="3071" width="13.6640625" style="32" customWidth="1"/>
    <col min="3072" max="3072" width="12.44140625" style="32" customWidth="1"/>
    <col min="3073" max="3073" width="11.88671875" style="32" customWidth="1"/>
    <col min="3074" max="3074" width="12.44140625" style="32" customWidth="1"/>
    <col min="3075" max="3075" width="12.5546875" style="32" customWidth="1"/>
    <col min="3076" max="3076" width="12.33203125" style="32" customWidth="1"/>
    <col min="3077" max="3079" width="11.88671875" style="32" customWidth="1"/>
    <col min="3080" max="3080" width="12.6640625" style="32" customWidth="1"/>
    <col min="3081" max="3081" width="12" style="32" customWidth="1"/>
    <col min="3082" max="3082" width="9.109375" style="32"/>
    <col min="3083" max="3083" width="11.88671875" style="32" customWidth="1"/>
    <col min="3084" max="3084" width="13.88671875" style="32" customWidth="1"/>
    <col min="3085" max="3085" width="9.109375" style="32"/>
    <col min="3086" max="3086" width="10.44140625" style="32" bestFit="1" customWidth="1"/>
    <col min="3087" max="3087" width="9.109375" style="32"/>
    <col min="3088" max="3088" width="9.44140625" style="32" bestFit="1" customWidth="1"/>
    <col min="3089" max="3089" width="9.109375" style="32"/>
    <col min="3090" max="3090" width="8.33203125" style="32" customWidth="1"/>
    <col min="3091" max="3091" width="11.88671875" style="32" customWidth="1"/>
    <col min="3092" max="3092" width="11.6640625" style="32" customWidth="1"/>
    <col min="3093" max="3323" width="9.109375" style="32"/>
    <col min="3324" max="3324" width="22.5546875" style="32" customWidth="1"/>
    <col min="3325" max="3325" width="20.33203125" style="32" customWidth="1"/>
    <col min="3326" max="3326" width="13.5546875" style="32" customWidth="1"/>
    <col min="3327" max="3327" width="13.6640625" style="32" customWidth="1"/>
    <col min="3328" max="3328" width="12.44140625" style="32" customWidth="1"/>
    <col min="3329" max="3329" width="11.88671875" style="32" customWidth="1"/>
    <col min="3330" max="3330" width="12.44140625" style="32" customWidth="1"/>
    <col min="3331" max="3331" width="12.5546875" style="32" customWidth="1"/>
    <col min="3332" max="3332" width="12.33203125" style="32" customWidth="1"/>
    <col min="3333" max="3335" width="11.88671875" style="32" customWidth="1"/>
    <col min="3336" max="3336" width="12.6640625" style="32" customWidth="1"/>
    <col min="3337" max="3337" width="12" style="32" customWidth="1"/>
    <col min="3338" max="3338" width="9.109375" style="32"/>
    <col min="3339" max="3339" width="11.88671875" style="32" customWidth="1"/>
    <col min="3340" max="3340" width="13.88671875" style="32" customWidth="1"/>
    <col min="3341" max="3341" width="9.109375" style="32"/>
    <col min="3342" max="3342" width="10.44140625" style="32" bestFit="1" customWidth="1"/>
    <col min="3343" max="3343" width="9.109375" style="32"/>
    <col min="3344" max="3344" width="9.44140625" style="32" bestFit="1" customWidth="1"/>
    <col min="3345" max="3345" width="9.109375" style="32"/>
    <col min="3346" max="3346" width="8.33203125" style="32" customWidth="1"/>
    <col min="3347" max="3347" width="11.88671875" style="32" customWidth="1"/>
    <col min="3348" max="3348" width="11.6640625" style="32" customWidth="1"/>
    <col min="3349" max="3579" width="9.109375" style="32"/>
    <col min="3580" max="3580" width="22.5546875" style="32" customWidth="1"/>
    <col min="3581" max="3581" width="20.33203125" style="32" customWidth="1"/>
    <col min="3582" max="3582" width="13.5546875" style="32" customWidth="1"/>
    <col min="3583" max="3583" width="13.6640625" style="32" customWidth="1"/>
    <col min="3584" max="3584" width="12.44140625" style="32" customWidth="1"/>
    <col min="3585" max="3585" width="11.88671875" style="32" customWidth="1"/>
    <col min="3586" max="3586" width="12.44140625" style="32" customWidth="1"/>
    <col min="3587" max="3587" width="12.5546875" style="32" customWidth="1"/>
    <col min="3588" max="3588" width="12.33203125" style="32" customWidth="1"/>
    <col min="3589" max="3591" width="11.88671875" style="32" customWidth="1"/>
    <col min="3592" max="3592" width="12.6640625" style="32" customWidth="1"/>
    <col min="3593" max="3593" width="12" style="32" customWidth="1"/>
    <col min="3594" max="3594" width="9.109375" style="32"/>
    <col min="3595" max="3595" width="11.88671875" style="32" customWidth="1"/>
    <col min="3596" max="3596" width="13.88671875" style="32" customWidth="1"/>
    <col min="3597" max="3597" width="9.109375" style="32"/>
    <col min="3598" max="3598" width="10.44140625" style="32" bestFit="1" customWidth="1"/>
    <col min="3599" max="3599" width="9.109375" style="32"/>
    <col min="3600" max="3600" width="9.44140625" style="32" bestFit="1" customWidth="1"/>
    <col min="3601" max="3601" width="9.109375" style="32"/>
    <col min="3602" max="3602" width="8.33203125" style="32" customWidth="1"/>
    <col min="3603" max="3603" width="11.88671875" style="32" customWidth="1"/>
    <col min="3604" max="3604" width="11.6640625" style="32" customWidth="1"/>
    <col min="3605" max="3835" width="9.109375" style="32"/>
    <col min="3836" max="3836" width="22.5546875" style="32" customWidth="1"/>
    <col min="3837" max="3837" width="20.33203125" style="32" customWidth="1"/>
    <col min="3838" max="3838" width="13.5546875" style="32" customWidth="1"/>
    <col min="3839" max="3839" width="13.6640625" style="32" customWidth="1"/>
    <col min="3840" max="3840" width="12.44140625" style="32" customWidth="1"/>
    <col min="3841" max="3841" width="11.88671875" style="32" customWidth="1"/>
    <col min="3842" max="3842" width="12.44140625" style="32" customWidth="1"/>
    <col min="3843" max="3843" width="12.5546875" style="32" customWidth="1"/>
    <col min="3844" max="3844" width="12.33203125" style="32" customWidth="1"/>
    <col min="3845" max="3847" width="11.88671875" style="32" customWidth="1"/>
    <col min="3848" max="3848" width="12.6640625" style="32" customWidth="1"/>
    <col min="3849" max="3849" width="12" style="32" customWidth="1"/>
    <col min="3850" max="3850" width="9.109375" style="32"/>
    <col min="3851" max="3851" width="11.88671875" style="32" customWidth="1"/>
    <col min="3852" max="3852" width="13.88671875" style="32" customWidth="1"/>
    <col min="3853" max="3853" width="9.109375" style="32"/>
    <col min="3854" max="3854" width="10.44140625" style="32" bestFit="1" customWidth="1"/>
    <col min="3855" max="3855" width="9.109375" style="32"/>
    <col min="3856" max="3856" width="9.44140625" style="32" bestFit="1" customWidth="1"/>
    <col min="3857" max="3857" width="9.109375" style="32"/>
    <col min="3858" max="3858" width="8.33203125" style="32" customWidth="1"/>
    <col min="3859" max="3859" width="11.88671875" style="32" customWidth="1"/>
    <col min="3860" max="3860" width="11.6640625" style="32" customWidth="1"/>
    <col min="3861" max="4091" width="9.109375" style="32"/>
    <col min="4092" max="4092" width="22.5546875" style="32" customWidth="1"/>
    <col min="4093" max="4093" width="20.33203125" style="32" customWidth="1"/>
    <col min="4094" max="4094" width="13.5546875" style="32" customWidth="1"/>
    <col min="4095" max="4095" width="13.6640625" style="32" customWidth="1"/>
    <col min="4096" max="4096" width="12.44140625" style="32" customWidth="1"/>
    <col min="4097" max="4097" width="11.88671875" style="32" customWidth="1"/>
    <col min="4098" max="4098" width="12.44140625" style="32" customWidth="1"/>
    <col min="4099" max="4099" width="12.5546875" style="32" customWidth="1"/>
    <col min="4100" max="4100" width="12.33203125" style="32" customWidth="1"/>
    <col min="4101" max="4103" width="11.88671875" style="32" customWidth="1"/>
    <col min="4104" max="4104" width="12.6640625" style="32" customWidth="1"/>
    <col min="4105" max="4105" width="12" style="32" customWidth="1"/>
    <col min="4106" max="4106" width="9.109375" style="32"/>
    <col min="4107" max="4107" width="11.88671875" style="32" customWidth="1"/>
    <col min="4108" max="4108" width="13.88671875" style="32" customWidth="1"/>
    <col min="4109" max="4109" width="9.109375" style="32"/>
    <col min="4110" max="4110" width="10.44140625" style="32" bestFit="1" customWidth="1"/>
    <col min="4111" max="4111" width="9.109375" style="32"/>
    <col min="4112" max="4112" width="9.44140625" style="32" bestFit="1" customWidth="1"/>
    <col min="4113" max="4113" width="9.109375" style="32"/>
    <col min="4114" max="4114" width="8.33203125" style="32" customWidth="1"/>
    <col min="4115" max="4115" width="11.88671875" style="32" customWidth="1"/>
    <col min="4116" max="4116" width="11.6640625" style="32" customWidth="1"/>
    <col min="4117" max="4347" width="9.109375" style="32"/>
    <col min="4348" max="4348" width="22.5546875" style="32" customWidth="1"/>
    <col min="4349" max="4349" width="20.33203125" style="32" customWidth="1"/>
    <col min="4350" max="4350" width="13.5546875" style="32" customWidth="1"/>
    <col min="4351" max="4351" width="13.6640625" style="32" customWidth="1"/>
    <col min="4352" max="4352" width="12.44140625" style="32" customWidth="1"/>
    <col min="4353" max="4353" width="11.88671875" style="32" customWidth="1"/>
    <col min="4354" max="4354" width="12.44140625" style="32" customWidth="1"/>
    <col min="4355" max="4355" width="12.5546875" style="32" customWidth="1"/>
    <col min="4356" max="4356" width="12.33203125" style="32" customWidth="1"/>
    <col min="4357" max="4359" width="11.88671875" style="32" customWidth="1"/>
    <col min="4360" max="4360" width="12.6640625" style="32" customWidth="1"/>
    <col min="4361" max="4361" width="12" style="32" customWidth="1"/>
    <col min="4362" max="4362" width="9.109375" style="32"/>
    <col min="4363" max="4363" width="11.88671875" style="32" customWidth="1"/>
    <col min="4364" max="4364" width="13.88671875" style="32" customWidth="1"/>
    <col min="4365" max="4365" width="9.109375" style="32"/>
    <col min="4366" max="4366" width="10.44140625" style="32" bestFit="1" customWidth="1"/>
    <col min="4367" max="4367" width="9.109375" style="32"/>
    <col min="4368" max="4368" width="9.44140625" style="32" bestFit="1" customWidth="1"/>
    <col min="4369" max="4369" width="9.109375" style="32"/>
    <col min="4370" max="4370" width="8.33203125" style="32" customWidth="1"/>
    <col min="4371" max="4371" width="11.88671875" style="32" customWidth="1"/>
    <col min="4372" max="4372" width="11.6640625" style="32" customWidth="1"/>
    <col min="4373" max="4603" width="9.109375" style="32"/>
    <col min="4604" max="4604" width="22.5546875" style="32" customWidth="1"/>
    <col min="4605" max="4605" width="20.33203125" style="32" customWidth="1"/>
    <col min="4606" max="4606" width="13.5546875" style="32" customWidth="1"/>
    <col min="4607" max="4607" width="13.6640625" style="32" customWidth="1"/>
    <col min="4608" max="4608" width="12.44140625" style="32" customWidth="1"/>
    <col min="4609" max="4609" width="11.88671875" style="32" customWidth="1"/>
    <col min="4610" max="4610" width="12.44140625" style="32" customWidth="1"/>
    <col min="4611" max="4611" width="12.5546875" style="32" customWidth="1"/>
    <col min="4612" max="4612" width="12.33203125" style="32" customWidth="1"/>
    <col min="4613" max="4615" width="11.88671875" style="32" customWidth="1"/>
    <col min="4616" max="4616" width="12.6640625" style="32" customWidth="1"/>
    <col min="4617" max="4617" width="12" style="32" customWidth="1"/>
    <col min="4618" max="4618" width="9.109375" style="32"/>
    <col min="4619" max="4619" width="11.88671875" style="32" customWidth="1"/>
    <col min="4620" max="4620" width="13.88671875" style="32" customWidth="1"/>
    <col min="4621" max="4621" width="9.109375" style="32"/>
    <col min="4622" max="4622" width="10.44140625" style="32" bestFit="1" customWidth="1"/>
    <col min="4623" max="4623" width="9.109375" style="32"/>
    <col min="4624" max="4624" width="9.44140625" style="32" bestFit="1" customWidth="1"/>
    <col min="4625" max="4625" width="9.109375" style="32"/>
    <col min="4626" max="4626" width="8.33203125" style="32" customWidth="1"/>
    <col min="4627" max="4627" width="11.88671875" style="32" customWidth="1"/>
    <col min="4628" max="4628" width="11.6640625" style="32" customWidth="1"/>
    <col min="4629" max="4859" width="9.109375" style="32"/>
    <col min="4860" max="4860" width="22.5546875" style="32" customWidth="1"/>
    <col min="4861" max="4861" width="20.33203125" style="32" customWidth="1"/>
    <col min="4862" max="4862" width="13.5546875" style="32" customWidth="1"/>
    <col min="4863" max="4863" width="13.6640625" style="32" customWidth="1"/>
    <col min="4864" max="4864" width="12.44140625" style="32" customWidth="1"/>
    <col min="4865" max="4865" width="11.88671875" style="32" customWidth="1"/>
    <col min="4866" max="4866" width="12.44140625" style="32" customWidth="1"/>
    <col min="4867" max="4867" width="12.5546875" style="32" customWidth="1"/>
    <col min="4868" max="4868" width="12.33203125" style="32" customWidth="1"/>
    <col min="4869" max="4871" width="11.88671875" style="32" customWidth="1"/>
    <col min="4872" max="4872" width="12.6640625" style="32" customWidth="1"/>
    <col min="4873" max="4873" width="12" style="32" customWidth="1"/>
    <col min="4874" max="4874" width="9.109375" style="32"/>
    <col min="4875" max="4875" width="11.88671875" style="32" customWidth="1"/>
    <col min="4876" max="4876" width="13.88671875" style="32" customWidth="1"/>
    <col min="4877" max="4877" width="9.109375" style="32"/>
    <col min="4878" max="4878" width="10.44140625" style="32" bestFit="1" customWidth="1"/>
    <col min="4879" max="4879" width="9.109375" style="32"/>
    <col min="4880" max="4880" width="9.44140625" style="32" bestFit="1" customWidth="1"/>
    <col min="4881" max="4881" width="9.109375" style="32"/>
    <col min="4882" max="4882" width="8.33203125" style="32" customWidth="1"/>
    <col min="4883" max="4883" width="11.88671875" style="32" customWidth="1"/>
    <col min="4884" max="4884" width="11.6640625" style="32" customWidth="1"/>
    <col min="4885" max="5115" width="9.109375" style="32"/>
    <col min="5116" max="5116" width="22.5546875" style="32" customWidth="1"/>
    <col min="5117" max="5117" width="20.33203125" style="32" customWidth="1"/>
    <col min="5118" max="5118" width="13.5546875" style="32" customWidth="1"/>
    <col min="5119" max="5119" width="13.6640625" style="32" customWidth="1"/>
    <col min="5120" max="5120" width="12.44140625" style="32" customWidth="1"/>
    <col min="5121" max="5121" width="11.88671875" style="32" customWidth="1"/>
    <col min="5122" max="5122" width="12.44140625" style="32" customWidth="1"/>
    <col min="5123" max="5123" width="12.5546875" style="32" customWidth="1"/>
    <col min="5124" max="5124" width="12.33203125" style="32" customWidth="1"/>
    <col min="5125" max="5127" width="11.88671875" style="32" customWidth="1"/>
    <col min="5128" max="5128" width="12.6640625" style="32" customWidth="1"/>
    <col min="5129" max="5129" width="12" style="32" customWidth="1"/>
    <col min="5130" max="5130" width="9.109375" style="32"/>
    <col min="5131" max="5131" width="11.88671875" style="32" customWidth="1"/>
    <col min="5132" max="5132" width="13.88671875" style="32" customWidth="1"/>
    <col min="5133" max="5133" width="9.109375" style="32"/>
    <col min="5134" max="5134" width="10.44140625" style="32" bestFit="1" customWidth="1"/>
    <col min="5135" max="5135" width="9.109375" style="32"/>
    <col min="5136" max="5136" width="9.44140625" style="32" bestFit="1" customWidth="1"/>
    <col min="5137" max="5137" width="9.109375" style="32"/>
    <col min="5138" max="5138" width="8.33203125" style="32" customWidth="1"/>
    <col min="5139" max="5139" width="11.88671875" style="32" customWidth="1"/>
    <col min="5140" max="5140" width="11.6640625" style="32" customWidth="1"/>
    <col min="5141" max="5371" width="9.109375" style="32"/>
    <col min="5372" max="5372" width="22.5546875" style="32" customWidth="1"/>
    <col min="5373" max="5373" width="20.33203125" style="32" customWidth="1"/>
    <col min="5374" max="5374" width="13.5546875" style="32" customWidth="1"/>
    <col min="5375" max="5375" width="13.6640625" style="32" customWidth="1"/>
    <col min="5376" max="5376" width="12.44140625" style="32" customWidth="1"/>
    <col min="5377" max="5377" width="11.88671875" style="32" customWidth="1"/>
    <col min="5378" max="5378" width="12.44140625" style="32" customWidth="1"/>
    <col min="5379" max="5379" width="12.5546875" style="32" customWidth="1"/>
    <col min="5380" max="5380" width="12.33203125" style="32" customWidth="1"/>
    <col min="5381" max="5383" width="11.88671875" style="32" customWidth="1"/>
    <col min="5384" max="5384" width="12.6640625" style="32" customWidth="1"/>
    <col min="5385" max="5385" width="12" style="32" customWidth="1"/>
    <col min="5386" max="5386" width="9.109375" style="32"/>
    <col min="5387" max="5387" width="11.88671875" style="32" customWidth="1"/>
    <col min="5388" max="5388" width="13.88671875" style="32" customWidth="1"/>
    <col min="5389" max="5389" width="9.109375" style="32"/>
    <col min="5390" max="5390" width="10.44140625" style="32" bestFit="1" customWidth="1"/>
    <col min="5391" max="5391" width="9.109375" style="32"/>
    <col min="5392" max="5392" width="9.44140625" style="32" bestFit="1" customWidth="1"/>
    <col min="5393" max="5393" width="9.109375" style="32"/>
    <col min="5394" max="5394" width="8.33203125" style="32" customWidth="1"/>
    <col min="5395" max="5395" width="11.88671875" style="32" customWidth="1"/>
    <col min="5396" max="5396" width="11.6640625" style="32" customWidth="1"/>
    <col min="5397" max="5627" width="9.109375" style="32"/>
    <col min="5628" max="5628" width="22.5546875" style="32" customWidth="1"/>
    <col min="5629" max="5629" width="20.33203125" style="32" customWidth="1"/>
    <col min="5630" max="5630" width="13.5546875" style="32" customWidth="1"/>
    <col min="5631" max="5631" width="13.6640625" style="32" customWidth="1"/>
    <col min="5632" max="5632" width="12.44140625" style="32" customWidth="1"/>
    <col min="5633" max="5633" width="11.88671875" style="32" customWidth="1"/>
    <col min="5634" max="5634" width="12.44140625" style="32" customWidth="1"/>
    <col min="5635" max="5635" width="12.5546875" style="32" customWidth="1"/>
    <col min="5636" max="5636" width="12.33203125" style="32" customWidth="1"/>
    <col min="5637" max="5639" width="11.88671875" style="32" customWidth="1"/>
    <col min="5640" max="5640" width="12.6640625" style="32" customWidth="1"/>
    <col min="5641" max="5641" width="12" style="32" customWidth="1"/>
    <col min="5642" max="5642" width="9.109375" style="32"/>
    <col min="5643" max="5643" width="11.88671875" style="32" customWidth="1"/>
    <col min="5644" max="5644" width="13.88671875" style="32" customWidth="1"/>
    <col min="5645" max="5645" width="9.109375" style="32"/>
    <col min="5646" max="5646" width="10.44140625" style="32" bestFit="1" customWidth="1"/>
    <col min="5647" max="5647" width="9.109375" style="32"/>
    <col min="5648" max="5648" width="9.44140625" style="32" bestFit="1" customWidth="1"/>
    <col min="5649" max="5649" width="9.109375" style="32"/>
    <col min="5650" max="5650" width="8.33203125" style="32" customWidth="1"/>
    <col min="5651" max="5651" width="11.88671875" style="32" customWidth="1"/>
    <col min="5652" max="5652" width="11.6640625" style="32" customWidth="1"/>
    <col min="5653" max="5883" width="9.109375" style="32"/>
    <col min="5884" max="5884" width="22.5546875" style="32" customWidth="1"/>
    <col min="5885" max="5885" width="20.33203125" style="32" customWidth="1"/>
    <col min="5886" max="5886" width="13.5546875" style="32" customWidth="1"/>
    <col min="5887" max="5887" width="13.6640625" style="32" customWidth="1"/>
    <col min="5888" max="5888" width="12.44140625" style="32" customWidth="1"/>
    <col min="5889" max="5889" width="11.88671875" style="32" customWidth="1"/>
    <col min="5890" max="5890" width="12.44140625" style="32" customWidth="1"/>
    <col min="5891" max="5891" width="12.5546875" style="32" customWidth="1"/>
    <col min="5892" max="5892" width="12.33203125" style="32" customWidth="1"/>
    <col min="5893" max="5895" width="11.88671875" style="32" customWidth="1"/>
    <col min="5896" max="5896" width="12.6640625" style="32" customWidth="1"/>
    <col min="5897" max="5897" width="12" style="32" customWidth="1"/>
    <col min="5898" max="5898" width="9.109375" style="32"/>
    <col min="5899" max="5899" width="11.88671875" style="32" customWidth="1"/>
    <col min="5900" max="5900" width="13.88671875" style="32" customWidth="1"/>
    <col min="5901" max="5901" width="9.109375" style="32"/>
    <col min="5902" max="5902" width="10.44140625" style="32" bestFit="1" customWidth="1"/>
    <col min="5903" max="5903" width="9.109375" style="32"/>
    <col min="5904" max="5904" width="9.44140625" style="32" bestFit="1" customWidth="1"/>
    <col min="5905" max="5905" width="9.109375" style="32"/>
    <col min="5906" max="5906" width="8.33203125" style="32" customWidth="1"/>
    <col min="5907" max="5907" width="11.88671875" style="32" customWidth="1"/>
    <col min="5908" max="5908" width="11.6640625" style="32" customWidth="1"/>
    <col min="5909" max="6139" width="9.109375" style="32"/>
    <col min="6140" max="6140" width="22.5546875" style="32" customWidth="1"/>
    <col min="6141" max="6141" width="20.33203125" style="32" customWidth="1"/>
    <col min="6142" max="6142" width="13.5546875" style="32" customWidth="1"/>
    <col min="6143" max="6143" width="13.6640625" style="32" customWidth="1"/>
    <col min="6144" max="6144" width="12.44140625" style="32" customWidth="1"/>
    <col min="6145" max="6145" width="11.88671875" style="32" customWidth="1"/>
    <col min="6146" max="6146" width="12.44140625" style="32" customWidth="1"/>
    <col min="6147" max="6147" width="12.5546875" style="32" customWidth="1"/>
    <col min="6148" max="6148" width="12.33203125" style="32" customWidth="1"/>
    <col min="6149" max="6151" width="11.88671875" style="32" customWidth="1"/>
    <col min="6152" max="6152" width="12.6640625" style="32" customWidth="1"/>
    <col min="6153" max="6153" width="12" style="32" customWidth="1"/>
    <col min="6154" max="6154" width="9.109375" style="32"/>
    <col min="6155" max="6155" width="11.88671875" style="32" customWidth="1"/>
    <col min="6156" max="6156" width="13.88671875" style="32" customWidth="1"/>
    <col min="6157" max="6157" width="9.109375" style="32"/>
    <col min="6158" max="6158" width="10.44140625" style="32" bestFit="1" customWidth="1"/>
    <col min="6159" max="6159" width="9.109375" style="32"/>
    <col min="6160" max="6160" width="9.44140625" style="32" bestFit="1" customWidth="1"/>
    <col min="6161" max="6161" width="9.109375" style="32"/>
    <col min="6162" max="6162" width="8.33203125" style="32" customWidth="1"/>
    <col min="6163" max="6163" width="11.88671875" style="32" customWidth="1"/>
    <col min="6164" max="6164" width="11.6640625" style="32" customWidth="1"/>
    <col min="6165" max="6395" width="9.109375" style="32"/>
    <col min="6396" max="6396" width="22.5546875" style="32" customWidth="1"/>
    <col min="6397" max="6397" width="20.33203125" style="32" customWidth="1"/>
    <col min="6398" max="6398" width="13.5546875" style="32" customWidth="1"/>
    <col min="6399" max="6399" width="13.6640625" style="32" customWidth="1"/>
    <col min="6400" max="6400" width="12.44140625" style="32" customWidth="1"/>
    <col min="6401" max="6401" width="11.88671875" style="32" customWidth="1"/>
    <col min="6402" max="6402" width="12.44140625" style="32" customWidth="1"/>
    <col min="6403" max="6403" width="12.5546875" style="32" customWidth="1"/>
    <col min="6404" max="6404" width="12.33203125" style="32" customWidth="1"/>
    <col min="6405" max="6407" width="11.88671875" style="32" customWidth="1"/>
    <col min="6408" max="6408" width="12.6640625" style="32" customWidth="1"/>
    <col min="6409" max="6409" width="12" style="32" customWidth="1"/>
    <col min="6410" max="6410" width="9.109375" style="32"/>
    <col min="6411" max="6411" width="11.88671875" style="32" customWidth="1"/>
    <col min="6412" max="6412" width="13.88671875" style="32" customWidth="1"/>
    <col min="6413" max="6413" width="9.109375" style="32"/>
    <col min="6414" max="6414" width="10.44140625" style="32" bestFit="1" customWidth="1"/>
    <col min="6415" max="6415" width="9.109375" style="32"/>
    <col min="6416" max="6416" width="9.44140625" style="32" bestFit="1" customWidth="1"/>
    <col min="6417" max="6417" width="9.109375" style="32"/>
    <col min="6418" max="6418" width="8.33203125" style="32" customWidth="1"/>
    <col min="6419" max="6419" width="11.88671875" style="32" customWidth="1"/>
    <col min="6420" max="6420" width="11.6640625" style="32" customWidth="1"/>
    <col min="6421" max="6651" width="9.109375" style="32"/>
    <col min="6652" max="6652" width="22.5546875" style="32" customWidth="1"/>
    <col min="6653" max="6653" width="20.33203125" style="32" customWidth="1"/>
    <col min="6654" max="6654" width="13.5546875" style="32" customWidth="1"/>
    <col min="6655" max="6655" width="13.6640625" style="32" customWidth="1"/>
    <col min="6656" max="6656" width="12.44140625" style="32" customWidth="1"/>
    <col min="6657" max="6657" width="11.88671875" style="32" customWidth="1"/>
    <col min="6658" max="6658" width="12.44140625" style="32" customWidth="1"/>
    <col min="6659" max="6659" width="12.5546875" style="32" customWidth="1"/>
    <col min="6660" max="6660" width="12.33203125" style="32" customWidth="1"/>
    <col min="6661" max="6663" width="11.88671875" style="32" customWidth="1"/>
    <col min="6664" max="6664" width="12.6640625" style="32" customWidth="1"/>
    <col min="6665" max="6665" width="12" style="32" customWidth="1"/>
    <col min="6666" max="6666" width="9.109375" style="32"/>
    <col min="6667" max="6667" width="11.88671875" style="32" customWidth="1"/>
    <col min="6668" max="6668" width="13.88671875" style="32" customWidth="1"/>
    <col min="6669" max="6669" width="9.109375" style="32"/>
    <col min="6670" max="6670" width="10.44140625" style="32" bestFit="1" customWidth="1"/>
    <col min="6671" max="6671" width="9.109375" style="32"/>
    <col min="6672" max="6672" width="9.44140625" style="32" bestFit="1" customWidth="1"/>
    <col min="6673" max="6673" width="9.109375" style="32"/>
    <col min="6674" max="6674" width="8.33203125" style="32" customWidth="1"/>
    <col min="6675" max="6675" width="11.88671875" style="32" customWidth="1"/>
    <col min="6676" max="6676" width="11.6640625" style="32" customWidth="1"/>
    <col min="6677" max="6907" width="9.109375" style="32"/>
    <col min="6908" max="6908" width="22.5546875" style="32" customWidth="1"/>
    <col min="6909" max="6909" width="20.33203125" style="32" customWidth="1"/>
    <col min="6910" max="6910" width="13.5546875" style="32" customWidth="1"/>
    <col min="6911" max="6911" width="13.6640625" style="32" customWidth="1"/>
    <col min="6912" max="6912" width="12.44140625" style="32" customWidth="1"/>
    <col min="6913" max="6913" width="11.88671875" style="32" customWidth="1"/>
    <col min="6914" max="6914" width="12.44140625" style="32" customWidth="1"/>
    <col min="6915" max="6915" width="12.5546875" style="32" customWidth="1"/>
    <col min="6916" max="6916" width="12.33203125" style="32" customWidth="1"/>
    <col min="6917" max="6919" width="11.88671875" style="32" customWidth="1"/>
    <col min="6920" max="6920" width="12.6640625" style="32" customWidth="1"/>
    <col min="6921" max="6921" width="12" style="32" customWidth="1"/>
    <col min="6922" max="6922" width="9.109375" style="32"/>
    <col min="6923" max="6923" width="11.88671875" style="32" customWidth="1"/>
    <col min="6924" max="6924" width="13.88671875" style="32" customWidth="1"/>
    <col min="6925" max="6925" width="9.109375" style="32"/>
    <col min="6926" max="6926" width="10.44140625" style="32" bestFit="1" customWidth="1"/>
    <col min="6927" max="6927" width="9.109375" style="32"/>
    <col min="6928" max="6928" width="9.44140625" style="32" bestFit="1" customWidth="1"/>
    <col min="6929" max="6929" width="9.109375" style="32"/>
    <col min="6930" max="6930" width="8.33203125" style="32" customWidth="1"/>
    <col min="6931" max="6931" width="11.88671875" style="32" customWidth="1"/>
    <col min="6932" max="6932" width="11.6640625" style="32" customWidth="1"/>
    <col min="6933" max="7163" width="9.109375" style="32"/>
    <col min="7164" max="7164" width="22.5546875" style="32" customWidth="1"/>
    <col min="7165" max="7165" width="20.33203125" style="32" customWidth="1"/>
    <col min="7166" max="7166" width="13.5546875" style="32" customWidth="1"/>
    <col min="7167" max="7167" width="13.6640625" style="32" customWidth="1"/>
    <col min="7168" max="7168" width="12.44140625" style="32" customWidth="1"/>
    <col min="7169" max="7169" width="11.88671875" style="32" customWidth="1"/>
    <col min="7170" max="7170" width="12.44140625" style="32" customWidth="1"/>
    <col min="7171" max="7171" width="12.5546875" style="32" customWidth="1"/>
    <col min="7172" max="7172" width="12.33203125" style="32" customWidth="1"/>
    <col min="7173" max="7175" width="11.88671875" style="32" customWidth="1"/>
    <col min="7176" max="7176" width="12.6640625" style="32" customWidth="1"/>
    <col min="7177" max="7177" width="12" style="32" customWidth="1"/>
    <col min="7178" max="7178" width="9.109375" style="32"/>
    <col min="7179" max="7179" width="11.88671875" style="32" customWidth="1"/>
    <col min="7180" max="7180" width="13.88671875" style="32" customWidth="1"/>
    <col min="7181" max="7181" width="9.109375" style="32"/>
    <col min="7182" max="7182" width="10.44140625" style="32" bestFit="1" customWidth="1"/>
    <col min="7183" max="7183" width="9.109375" style="32"/>
    <col min="7184" max="7184" width="9.44140625" style="32" bestFit="1" customWidth="1"/>
    <col min="7185" max="7185" width="9.109375" style="32"/>
    <col min="7186" max="7186" width="8.33203125" style="32" customWidth="1"/>
    <col min="7187" max="7187" width="11.88671875" style="32" customWidth="1"/>
    <col min="7188" max="7188" width="11.6640625" style="32" customWidth="1"/>
    <col min="7189" max="7419" width="9.109375" style="32"/>
    <col min="7420" max="7420" width="22.5546875" style="32" customWidth="1"/>
    <col min="7421" max="7421" width="20.33203125" style="32" customWidth="1"/>
    <col min="7422" max="7422" width="13.5546875" style="32" customWidth="1"/>
    <col min="7423" max="7423" width="13.6640625" style="32" customWidth="1"/>
    <col min="7424" max="7424" width="12.44140625" style="32" customWidth="1"/>
    <col min="7425" max="7425" width="11.88671875" style="32" customWidth="1"/>
    <col min="7426" max="7426" width="12.44140625" style="32" customWidth="1"/>
    <col min="7427" max="7427" width="12.5546875" style="32" customWidth="1"/>
    <col min="7428" max="7428" width="12.33203125" style="32" customWidth="1"/>
    <col min="7429" max="7431" width="11.88671875" style="32" customWidth="1"/>
    <col min="7432" max="7432" width="12.6640625" style="32" customWidth="1"/>
    <col min="7433" max="7433" width="12" style="32" customWidth="1"/>
    <col min="7434" max="7434" width="9.109375" style="32"/>
    <col min="7435" max="7435" width="11.88671875" style="32" customWidth="1"/>
    <col min="7436" max="7436" width="13.88671875" style="32" customWidth="1"/>
    <col min="7437" max="7437" width="9.109375" style="32"/>
    <col min="7438" max="7438" width="10.44140625" style="32" bestFit="1" customWidth="1"/>
    <col min="7439" max="7439" width="9.109375" style="32"/>
    <col min="7440" max="7440" width="9.44140625" style="32" bestFit="1" customWidth="1"/>
    <col min="7441" max="7441" width="9.109375" style="32"/>
    <col min="7442" max="7442" width="8.33203125" style="32" customWidth="1"/>
    <col min="7443" max="7443" width="11.88671875" style="32" customWidth="1"/>
    <col min="7444" max="7444" width="11.6640625" style="32" customWidth="1"/>
    <col min="7445" max="7675" width="9.109375" style="32"/>
    <col min="7676" max="7676" width="22.5546875" style="32" customWidth="1"/>
    <col min="7677" max="7677" width="20.33203125" style="32" customWidth="1"/>
    <col min="7678" max="7678" width="13.5546875" style="32" customWidth="1"/>
    <col min="7679" max="7679" width="13.6640625" style="32" customWidth="1"/>
    <col min="7680" max="7680" width="12.44140625" style="32" customWidth="1"/>
    <col min="7681" max="7681" width="11.88671875" style="32" customWidth="1"/>
    <col min="7682" max="7682" width="12.44140625" style="32" customWidth="1"/>
    <col min="7683" max="7683" width="12.5546875" style="32" customWidth="1"/>
    <col min="7684" max="7684" width="12.33203125" style="32" customWidth="1"/>
    <col min="7685" max="7687" width="11.88671875" style="32" customWidth="1"/>
    <col min="7688" max="7688" width="12.6640625" style="32" customWidth="1"/>
    <col min="7689" max="7689" width="12" style="32" customWidth="1"/>
    <col min="7690" max="7690" width="9.109375" style="32"/>
    <col min="7691" max="7691" width="11.88671875" style="32" customWidth="1"/>
    <col min="7692" max="7692" width="13.88671875" style="32" customWidth="1"/>
    <col min="7693" max="7693" width="9.109375" style="32"/>
    <col min="7694" max="7694" width="10.44140625" style="32" bestFit="1" customWidth="1"/>
    <col min="7695" max="7695" width="9.109375" style="32"/>
    <col min="7696" max="7696" width="9.44140625" style="32" bestFit="1" customWidth="1"/>
    <col min="7697" max="7697" width="9.109375" style="32"/>
    <col min="7698" max="7698" width="8.33203125" style="32" customWidth="1"/>
    <col min="7699" max="7699" width="11.88671875" style="32" customWidth="1"/>
    <col min="7700" max="7700" width="11.6640625" style="32" customWidth="1"/>
    <col min="7701" max="7931" width="9.109375" style="32"/>
    <col min="7932" max="7932" width="22.5546875" style="32" customWidth="1"/>
    <col min="7933" max="7933" width="20.33203125" style="32" customWidth="1"/>
    <col min="7934" max="7934" width="13.5546875" style="32" customWidth="1"/>
    <col min="7935" max="7935" width="13.6640625" style="32" customWidth="1"/>
    <col min="7936" max="7936" width="12.44140625" style="32" customWidth="1"/>
    <col min="7937" max="7937" width="11.88671875" style="32" customWidth="1"/>
    <col min="7938" max="7938" width="12.44140625" style="32" customWidth="1"/>
    <col min="7939" max="7939" width="12.5546875" style="32" customWidth="1"/>
    <col min="7940" max="7940" width="12.33203125" style="32" customWidth="1"/>
    <col min="7941" max="7943" width="11.88671875" style="32" customWidth="1"/>
    <col min="7944" max="7944" width="12.6640625" style="32" customWidth="1"/>
    <col min="7945" max="7945" width="12" style="32" customWidth="1"/>
    <col min="7946" max="7946" width="9.109375" style="32"/>
    <col min="7947" max="7947" width="11.88671875" style="32" customWidth="1"/>
    <col min="7948" max="7948" width="13.88671875" style="32" customWidth="1"/>
    <col min="7949" max="7949" width="9.109375" style="32"/>
    <col min="7950" max="7950" width="10.44140625" style="32" bestFit="1" customWidth="1"/>
    <col min="7951" max="7951" width="9.109375" style="32"/>
    <col min="7952" max="7952" width="9.44140625" style="32" bestFit="1" customWidth="1"/>
    <col min="7953" max="7953" width="9.109375" style="32"/>
    <col min="7954" max="7954" width="8.33203125" style="32" customWidth="1"/>
    <col min="7955" max="7955" width="11.88671875" style="32" customWidth="1"/>
    <col min="7956" max="7956" width="11.6640625" style="32" customWidth="1"/>
    <col min="7957" max="8187" width="9.109375" style="32"/>
    <col min="8188" max="8188" width="22.5546875" style="32" customWidth="1"/>
    <col min="8189" max="8189" width="20.33203125" style="32" customWidth="1"/>
    <col min="8190" max="8190" width="13.5546875" style="32" customWidth="1"/>
    <col min="8191" max="8191" width="13.6640625" style="32" customWidth="1"/>
    <col min="8192" max="8192" width="12.44140625" style="32" customWidth="1"/>
    <col min="8193" max="8193" width="11.88671875" style="32" customWidth="1"/>
    <col min="8194" max="8194" width="12.44140625" style="32" customWidth="1"/>
    <col min="8195" max="8195" width="12.5546875" style="32" customWidth="1"/>
    <col min="8196" max="8196" width="12.33203125" style="32" customWidth="1"/>
    <col min="8197" max="8199" width="11.88671875" style="32" customWidth="1"/>
    <col min="8200" max="8200" width="12.6640625" style="32" customWidth="1"/>
    <col min="8201" max="8201" width="12" style="32" customWidth="1"/>
    <col min="8202" max="8202" width="9.109375" style="32"/>
    <col min="8203" max="8203" width="11.88671875" style="32" customWidth="1"/>
    <col min="8204" max="8204" width="13.88671875" style="32" customWidth="1"/>
    <col min="8205" max="8205" width="9.109375" style="32"/>
    <col min="8206" max="8206" width="10.44140625" style="32" bestFit="1" customWidth="1"/>
    <col min="8207" max="8207" width="9.109375" style="32"/>
    <col min="8208" max="8208" width="9.44140625" style="32" bestFit="1" customWidth="1"/>
    <col min="8209" max="8209" width="9.109375" style="32"/>
    <col min="8210" max="8210" width="8.33203125" style="32" customWidth="1"/>
    <col min="8211" max="8211" width="11.88671875" style="32" customWidth="1"/>
    <col min="8212" max="8212" width="11.6640625" style="32" customWidth="1"/>
    <col min="8213" max="8443" width="9.109375" style="32"/>
    <col min="8444" max="8444" width="22.5546875" style="32" customWidth="1"/>
    <col min="8445" max="8445" width="20.33203125" style="32" customWidth="1"/>
    <col min="8446" max="8446" width="13.5546875" style="32" customWidth="1"/>
    <col min="8447" max="8447" width="13.6640625" style="32" customWidth="1"/>
    <col min="8448" max="8448" width="12.44140625" style="32" customWidth="1"/>
    <col min="8449" max="8449" width="11.88671875" style="32" customWidth="1"/>
    <col min="8450" max="8450" width="12.44140625" style="32" customWidth="1"/>
    <col min="8451" max="8451" width="12.5546875" style="32" customWidth="1"/>
    <col min="8452" max="8452" width="12.33203125" style="32" customWidth="1"/>
    <col min="8453" max="8455" width="11.88671875" style="32" customWidth="1"/>
    <col min="8456" max="8456" width="12.6640625" style="32" customWidth="1"/>
    <col min="8457" max="8457" width="12" style="32" customWidth="1"/>
    <col min="8458" max="8458" width="9.109375" style="32"/>
    <col min="8459" max="8459" width="11.88671875" style="32" customWidth="1"/>
    <col min="8460" max="8460" width="13.88671875" style="32" customWidth="1"/>
    <col min="8461" max="8461" width="9.109375" style="32"/>
    <col min="8462" max="8462" width="10.44140625" style="32" bestFit="1" customWidth="1"/>
    <col min="8463" max="8463" width="9.109375" style="32"/>
    <col min="8464" max="8464" width="9.44140625" style="32" bestFit="1" customWidth="1"/>
    <col min="8465" max="8465" width="9.109375" style="32"/>
    <col min="8466" max="8466" width="8.33203125" style="32" customWidth="1"/>
    <col min="8467" max="8467" width="11.88671875" style="32" customWidth="1"/>
    <col min="8468" max="8468" width="11.6640625" style="32" customWidth="1"/>
    <col min="8469" max="8699" width="9.109375" style="32"/>
    <col min="8700" max="8700" width="22.5546875" style="32" customWidth="1"/>
    <col min="8701" max="8701" width="20.33203125" style="32" customWidth="1"/>
    <col min="8702" max="8702" width="13.5546875" style="32" customWidth="1"/>
    <col min="8703" max="8703" width="13.6640625" style="32" customWidth="1"/>
    <col min="8704" max="8704" width="12.44140625" style="32" customWidth="1"/>
    <col min="8705" max="8705" width="11.88671875" style="32" customWidth="1"/>
    <col min="8706" max="8706" width="12.44140625" style="32" customWidth="1"/>
    <col min="8707" max="8707" width="12.5546875" style="32" customWidth="1"/>
    <col min="8708" max="8708" width="12.33203125" style="32" customWidth="1"/>
    <col min="8709" max="8711" width="11.88671875" style="32" customWidth="1"/>
    <col min="8712" max="8712" width="12.6640625" style="32" customWidth="1"/>
    <col min="8713" max="8713" width="12" style="32" customWidth="1"/>
    <col min="8714" max="8714" width="9.109375" style="32"/>
    <col min="8715" max="8715" width="11.88671875" style="32" customWidth="1"/>
    <col min="8716" max="8716" width="13.88671875" style="32" customWidth="1"/>
    <col min="8717" max="8717" width="9.109375" style="32"/>
    <col min="8718" max="8718" width="10.44140625" style="32" bestFit="1" customWidth="1"/>
    <col min="8719" max="8719" width="9.109375" style="32"/>
    <col min="8720" max="8720" width="9.44140625" style="32" bestFit="1" customWidth="1"/>
    <col min="8721" max="8721" width="9.109375" style="32"/>
    <col min="8722" max="8722" width="8.33203125" style="32" customWidth="1"/>
    <col min="8723" max="8723" width="11.88671875" style="32" customWidth="1"/>
    <col min="8724" max="8724" width="11.6640625" style="32" customWidth="1"/>
    <col min="8725" max="8955" width="9.109375" style="32"/>
    <col min="8956" max="8956" width="22.5546875" style="32" customWidth="1"/>
    <col min="8957" max="8957" width="20.33203125" style="32" customWidth="1"/>
    <col min="8958" max="8958" width="13.5546875" style="32" customWidth="1"/>
    <col min="8959" max="8959" width="13.6640625" style="32" customWidth="1"/>
    <col min="8960" max="8960" width="12.44140625" style="32" customWidth="1"/>
    <col min="8961" max="8961" width="11.88671875" style="32" customWidth="1"/>
    <col min="8962" max="8962" width="12.44140625" style="32" customWidth="1"/>
    <col min="8963" max="8963" width="12.5546875" style="32" customWidth="1"/>
    <col min="8964" max="8964" width="12.33203125" style="32" customWidth="1"/>
    <col min="8965" max="8967" width="11.88671875" style="32" customWidth="1"/>
    <col min="8968" max="8968" width="12.6640625" style="32" customWidth="1"/>
    <col min="8969" max="8969" width="12" style="32" customWidth="1"/>
    <col min="8970" max="8970" width="9.109375" style="32"/>
    <col min="8971" max="8971" width="11.88671875" style="32" customWidth="1"/>
    <col min="8972" max="8972" width="13.88671875" style="32" customWidth="1"/>
    <col min="8973" max="8973" width="9.109375" style="32"/>
    <col min="8974" max="8974" width="10.44140625" style="32" bestFit="1" customWidth="1"/>
    <col min="8975" max="8975" width="9.109375" style="32"/>
    <col min="8976" max="8976" width="9.44140625" style="32" bestFit="1" customWidth="1"/>
    <col min="8977" max="8977" width="9.109375" style="32"/>
    <col min="8978" max="8978" width="8.33203125" style="32" customWidth="1"/>
    <col min="8979" max="8979" width="11.88671875" style="32" customWidth="1"/>
    <col min="8980" max="8980" width="11.6640625" style="32" customWidth="1"/>
    <col min="8981" max="9211" width="9.109375" style="32"/>
    <col min="9212" max="9212" width="22.5546875" style="32" customWidth="1"/>
    <col min="9213" max="9213" width="20.33203125" style="32" customWidth="1"/>
    <col min="9214" max="9214" width="13.5546875" style="32" customWidth="1"/>
    <col min="9215" max="9215" width="13.6640625" style="32" customWidth="1"/>
    <col min="9216" max="9216" width="12.44140625" style="32" customWidth="1"/>
    <col min="9217" max="9217" width="11.88671875" style="32" customWidth="1"/>
    <col min="9218" max="9218" width="12.44140625" style="32" customWidth="1"/>
    <col min="9219" max="9219" width="12.5546875" style="32" customWidth="1"/>
    <col min="9220" max="9220" width="12.33203125" style="32" customWidth="1"/>
    <col min="9221" max="9223" width="11.88671875" style="32" customWidth="1"/>
    <col min="9224" max="9224" width="12.6640625" style="32" customWidth="1"/>
    <col min="9225" max="9225" width="12" style="32" customWidth="1"/>
    <col min="9226" max="9226" width="9.109375" style="32"/>
    <col min="9227" max="9227" width="11.88671875" style="32" customWidth="1"/>
    <col min="9228" max="9228" width="13.88671875" style="32" customWidth="1"/>
    <col min="9229" max="9229" width="9.109375" style="32"/>
    <col min="9230" max="9230" width="10.44140625" style="32" bestFit="1" customWidth="1"/>
    <col min="9231" max="9231" width="9.109375" style="32"/>
    <col min="9232" max="9232" width="9.44140625" style="32" bestFit="1" customWidth="1"/>
    <col min="9233" max="9233" width="9.109375" style="32"/>
    <col min="9234" max="9234" width="8.33203125" style="32" customWidth="1"/>
    <col min="9235" max="9235" width="11.88671875" style="32" customWidth="1"/>
    <col min="9236" max="9236" width="11.6640625" style="32" customWidth="1"/>
    <col min="9237" max="9467" width="9.109375" style="32"/>
    <col min="9468" max="9468" width="22.5546875" style="32" customWidth="1"/>
    <col min="9469" max="9469" width="20.33203125" style="32" customWidth="1"/>
    <col min="9470" max="9470" width="13.5546875" style="32" customWidth="1"/>
    <col min="9471" max="9471" width="13.6640625" style="32" customWidth="1"/>
    <col min="9472" max="9472" width="12.44140625" style="32" customWidth="1"/>
    <col min="9473" max="9473" width="11.88671875" style="32" customWidth="1"/>
    <col min="9474" max="9474" width="12.44140625" style="32" customWidth="1"/>
    <col min="9475" max="9475" width="12.5546875" style="32" customWidth="1"/>
    <col min="9476" max="9476" width="12.33203125" style="32" customWidth="1"/>
    <col min="9477" max="9479" width="11.88671875" style="32" customWidth="1"/>
    <col min="9480" max="9480" width="12.6640625" style="32" customWidth="1"/>
    <col min="9481" max="9481" width="12" style="32" customWidth="1"/>
    <col min="9482" max="9482" width="9.109375" style="32"/>
    <col min="9483" max="9483" width="11.88671875" style="32" customWidth="1"/>
    <col min="9484" max="9484" width="13.88671875" style="32" customWidth="1"/>
    <col min="9485" max="9485" width="9.109375" style="32"/>
    <col min="9486" max="9486" width="10.44140625" style="32" bestFit="1" customWidth="1"/>
    <col min="9487" max="9487" width="9.109375" style="32"/>
    <col min="9488" max="9488" width="9.44140625" style="32" bestFit="1" customWidth="1"/>
    <col min="9489" max="9489" width="9.109375" style="32"/>
    <col min="9490" max="9490" width="8.33203125" style="32" customWidth="1"/>
    <col min="9491" max="9491" width="11.88671875" style="32" customWidth="1"/>
    <col min="9492" max="9492" width="11.6640625" style="32" customWidth="1"/>
    <col min="9493" max="9723" width="9.109375" style="32"/>
    <col min="9724" max="9724" width="22.5546875" style="32" customWidth="1"/>
    <col min="9725" max="9725" width="20.33203125" style="32" customWidth="1"/>
    <col min="9726" max="9726" width="13.5546875" style="32" customWidth="1"/>
    <col min="9727" max="9727" width="13.6640625" style="32" customWidth="1"/>
    <col min="9728" max="9728" width="12.44140625" style="32" customWidth="1"/>
    <col min="9729" max="9729" width="11.88671875" style="32" customWidth="1"/>
    <col min="9730" max="9730" width="12.44140625" style="32" customWidth="1"/>
    <col min="9731" max="9731" width="12.5546875" style="32" customWidth="1"/>
    <col min="9732" max="9732" width="12.33203125" style="32" customWidth="1"/>
    <col min="9733" max="9735" width="11.88671875" style="32" customWidth="1"/>
    <col min="9736" max="9736" width="12.6640625" style="32" customWidth="1"/>
    <col min="9737" max="9737" width="12" style="32" customWidth="1"/>
    <col min="9738" max="9738" width="9.109375" style="32"/>
    <col min="9739" max="9739" width="11.88671875" style="32" customWidth="1"/>
    <col min="9740" max="9740" width="13.88671875" style="32" customWidth="1"/>
    <col min="9741" max="9741" width="9.109375" style="32"/>
    <col min="9742" max="9742" width="10.44140625" style="32" bestFit="1" customWidth="1"/>
    <col min="9743" max="9743" width="9.109375" style="32"/>
    <col min="9744" max="9744" width="9.44140625" style="32" bestFit="1" customWidth="1"/>
    <col min="9745" max="9745" width="9.109375" style="32"/>
    <col min="9746" max="9746" width="8.33203125" style="32" customWidth="1"/>
    <col min="9747" max="9747" width="11.88671875" style="32" customWidth="1"/>
    <col min="9748" max="9748" width="11.6640625" style="32" customWidth="1"/>
    <col min="9749" max="9979" width="9.109375" style="32"/>
    <col min="9980" max="9980" width="22.5546875" style="32" customWidth="1"/>
    <col min="9981" max="9981" width="20.33203125" style="32" customWidth="1"/>
    <col min="9982" max="9982" width="13.5546875" style="32" customWidth="1"/>
    <col min="9983" max="9983" width="13.6640625" style="32" customWidth="1"/>
    <col min="9984" max="9984" width="12.44140625" style="32" customWidth="1"/>
    <col min="9985" max="9985" width="11.88671875" style="32" customWidth="1"/>
    <col min="9986" max="9986" width="12.44140625" style="32" customWidth="1"/>
    <col min="9987" max="9987" width="12.5546875" style="32" customWidth="1"/>
    <col min="9988" max="9988" width="12.33203125" style="32" customWidth="1"/>
    <col min="9989" max="9991" width="11.88671875" style="32" customWidth="1"/>
    <col min="9992" max="9992" width="12.6640625" style="32" customWidth="1"/>
    <col min="9993" max="9993" width="12" style="32" customWidth="1"/>
    <col min="9994" max="9994" width="9.109375" style="32"/>
    <col min="9995" max="9995" width="11.88671875" style="32" customWidth="1"/>
    <col min="9996" max="9996" width="13.88671875" style="32" customWidth="1"/>
    <col min="9997" max="9997" width="9.109375" style="32"/>
    <col min="9998" max="9998" width="10.44140625" style="32" bestFit="1" customWidth="1"/>
    <col min="9999" max="9999" width="9.109375" style="32"/>
    <col min="10000" max="10000" width="9.44140625" style="32" bestFit="1" customWidth="1"/>
    <col min="10001" max="10001" width="9.109375" style="32"/>
    <col min="10002" max="10002" width="8.33203125" style="32" customWidth="1"/>
    <col min="10003" max="10003" width="11.88671875" style="32" customWidth="1"/>
    <col min="10004" max="10004" width="11.6640625" style="32" customWidth="1"/>
    <col min="10005" max="10235" width="9.109375" style="32"/>
    <col min="10236" max="10236" width="22.5546875" style="32" customWidth="1"/>
    <col min="10237" max="10237" width="20.33203125" style="32" customWidth="1"/>
    <col min="10238" max="10238" width="13.5546875" style="32" customWidth="1"/>
    <col min="10239" max="10239" width="13.6640625" style="32" customWidth="1"/>
    <col min="10240" max="10240" width="12.44140625" style="32" customWidth="1"/>
    <col min="10241" max="10241" width="11.88671875" style="32" customWidth="1"/>
    <col min="10242" max="10242" width="12.44140625" style="32" customWidth="1"/>
    <col min="10243" max="10243" width="12.5546875" style="32" customWidth="1"/>
    <col min="10244" max="10244" width="12.33203125" style="32" customWidth="1"/>
    <col min="10245" max="10247" width="11.88671875" style="32" customWidth="1"/>
    <col min="10248" max="10248" width="12.6640625" style="32" customWidth="1"/>
    <col min="10249" max="10249" width="12" style="32" customWidth="1"/>
    <col min="10250" max="10250" width="9.109375" style="32"/>
    <col min="10251" max="10251" width="11.88671875" style="32" customWidth="1"/>
    <col min="10252" max="10252" width="13.88671875" style="32" customWidth="1"/>
    <col min="10253" max="10253" width="9.109375" style="32"/>
    <col min="10254" max="10254" width="10.44140625" style="32" bestFit="1" customWidth="1"/>
    <col min="10255" max="10255" width="9.109375" style="32"/>
    <col min="10256" max="10256" width="9.44140625" style="32" bestFit="1" customWidth="1"/>
    <col min="10257" max="10257" width="9.109375" style="32"/>
    <col min="10258" max="10258" width="8.33203125" style="32" customWidth="1"/>
    <col min="10259" max="10259" width="11.88671875" style="32" customWidth="1"/>
    <col min="10260" max="10260" width="11.6640625" style="32" customWidth="1"/>
    <col min="10261" max="10491" width="9.109375" style="32"/>
    <col min="10492" max="10492" width="22.5546875" style="32" customWidth="1"/>
    <col min="10493" max="10493" width="20.33203125" style="32" customWidth="1"/>
    <col min="10494" max="10494" width="13.5546875" style="32" customWidth="1"/>
    <col min="10495" max="10495" width="13.6640625" style="32" customWidth="1"/>
    <col min="10496" max="10496" width="12.44140625" style="32" customWidth="1"/>
    <col min="10497" max="10497" width="11.88671875" style="32" customWidth="1"/>
    <col min="10498" max="10498" width="12.44140625" style="32" customWidth="1"/>
    <col min="10499" max="10499" width="12.5546875" style="32" customWidth="1"/>
    <col min="10500" max="10500" width="12.33203125" style="32" customWidth="1"/>
    <col min="10501" max="10503" width="11.88671875" style="32" customWidth="1"/>
    <col min="10504" max="10504" width="12.6640625" style="32" customWidth="1"/>
    <col min="10505" max="10505" width="12" style="32" customWidth="1"/>
    <col min="10506" max="10506" width="9.109375" style="32"/>
    <col min="10507" max="10507" width="11.88671875" style="32" customWidth="1"/>
    <col min="10508" max="10508" width="13.88671875" style="32" customWidth="1"/>
    <col min="10509" max="10509" width="9.109375" style="32"/>
    <col min="10510" max="10510" width="10.44140625" style="32" bestFit="1" customWidth="1"/>
    <col min="10511" max="10511" width="9.109375" style="32"/>
    <col min="10512" max="10512" width="9.44140625" style="32" bestFit="1" customWidth="1"/>
    <col min="10513" max="10513" width="9.109375" style="32"/>
    <col min="10514" max="10514" width="8.33203125" style="32" customWidth="1"/>
    <col min="10515" max="10515" width="11.88671875" style="32" customWidth="1"/>
    <col min="10516" max="10516" width="11.6640625" style="32" customWidth="1"/>
    <col min="10517" max="10747" width="9.109375" style="32"/>
    <col min="10748" max="10748" width="22.5546875" style="32" customWidth="1"/>
    <col min="10749" max="10749" width="20.33203125" style="32" customWidth="1"/>
    <col min="10750" max="10750" width="13.5546875" style="32" customWidth="1"/>
    <col min="10751" max="10751" width="13.6640625" style="32" customWidth="1"/>
    <col min="10752" max="10752" width="12.44140625" style="32" customWidth="1"/>
    <col min="10753" max="10753" width="11.88671875" style="32" customWidth="1"/>
    <col min="10754" max="10754" width="12.44140625" style="32" customWidth="1"/>
    <col min="10755" max="10755" width="12.5546875" style="32" customWidth="1"/>
    <col min="10756" max="10756" width="12.33203125" style="32" customWidth="1"/>
    <col min="10757" max="10759" width="11.88671875" style="32" customWidth="1"/>
    <col min="10760" max="10760" width="12.6640625" style="32" customWidth="1"/>
    <col min="10761" max="10761" width="12" style="32" customWidth="1"/>
    <col min="10762" max="10762" width="9.109375" style="32"/>
    <col min="10763" max="10763" width="11.88671875" style="32" customWidth="1"/>
    <col min="10764" max="10764" width="13.88671875" style="32" customWidth="1"/>
    <col min="10765" max="10765" width="9.109375" style="32"/>
    <col min="10766" max="10766" width="10.44140625" style="32" bestFit="1" customWidth="1"/>
    <col min="10767" max="10767" width="9.109375" style="32"/>
    <col min="10768" max="10768" width="9.44140625" style="32" bestFit="1" customWidth="1"/>
    <col min="10769" max="10769" width="9.109375" style="32"/>
    <col min="10770" max="10770" width="8.33203125" style="32" customWidth="1"/>
    <col min="10771" max="10771" width="11.88671875" style="32" customWidth="1"/>
    <col min="10772" max="10772" width="11.6640625" style="32" customWidth="1"/>
    <col min="10773" max="11003" width="9.109375" style="32"/>
    <col min="11004" max="11004" width="22.5546875" style="32" customWidth="1"/>
    <col min="11005" max="11005" width="20.33203125" style="32" customWidth="1"/>
    <col min="11006" max="11006" width="13.5546875" style="32" customWidth="1"/>
    <col min="11007" max="11007" width="13.6640625" style="32" customWidth="1"/>
    <col min="11008" max="11008" width="12.44140625" style="32" customWidth="1"/>
    <col min="11009" max="11009" width="11.88671875" style="32" customWidth="1"/>
    <col min="11010" max="11010" width="12.44140625" style="32" customWidth="1"/>
    <col min="11011" max="11011" width="12.5546875" style="32" customWidth="1"/>
    <col min="11012" max="11012" width="12.33203125" style="32" customWidth="1"/>
    <col min="11013" max="11015" width="11.88671875" style="32" customWidth="1"/>
    <col min="11016" max="11016" width="12.6640625" style="32" customWidth="1"/>
    <col min="11017" max="11017" width="12" style="32" customWidth="1"/>
    <col min="11018" max="11018" width="9.109375" style="32"/>
    <col min="11019" max="11019" width="11.88671875" style="32" customWidth="1"/>
    <col min="11020" max="11020" width="13.88671875" style="32" customWidth="1"/>
    <col min="11021" max="11021" width="9.109375" style="32"/>
    <col min="11022" max="11022" width="10.44140625" style="32" bestFit="1" customWidth="1"/>
    <col min="11023" max="11023" width="9.109375" style="32"/>
    <col min="11024" max="11024" width="9.44140625" style="32" bestFit="1" customWidth="1"/>
    <col min="11025" max="11025" width="9.109375" style="32"/>
    <col min="11026" max="11026" width="8.33203125" style="32" customWidth="1"/>
    <col min="11027" max="11027" width="11.88671875" style="32" customWidth="1"/>
    <col min="11028" max="11028" width="11.6640625" style="32" customWidth="1"/>
    <col min="11029" max="11259" width="9.109375" style="32"/>
    <col min="11260" max="11260" width="22.5546875" style="32" customWidth="1"/>
    <col min="11261" max="11261" width="20.33203125" style="32" customWidth="1"/>
    <col min="11262" max="11262" width="13.5546875" style="32" customWidth="1"/>
    <col min="11263" max="11263" width="13.6640625" style="32" customWidth="1"/>
    <col min="11264" max="11264" width="12.44140625" style="32" customWidth="1"/>
    <col min="11265" max="11265" width="11.88671875" style="32" customWidth="1"/>
    <col min="11266" max="11266" width="12.44140625" style="32" customWidth="1"/>
    <col min="11267" max="11267" width="12.5546875" style="32" customWidth="1"/>
    <col min="11268" max="11268" width="12.33203125" style="32" customWidth="1"/>
    <col min="11269" max="11271" width="11.88671875" style="32" customWidth="1"/>
    <col min="11272" max="11272" width="12.6640625" style="32" customWidth="1"/>
    <col min="11273" max="11273" width="12" style="32" customWidth="1"/>
    <col min="11274" max="11274" width="9.109375" style="32"/>
    <col min="11275" max="11275" width="11.88671875" style="32" customWidth="1"/>
    <col min="11276" max="11276" width="13.88671875" style="32" customWidth="1"/>
    <col min="11277" max="11277" width="9.109375" style="32"/>
    <col min="11278" max="11278" width="10.44140625" style="32" bestFit="1" customWidth="1"/>
    <col min="11279" max="11279" width="9.109375" style="32"/>
    <col min="11280" max="11280" width="9.44140625" style="32" bestFit="1" customWidth="1"/>
    <col min="11281" max="11281" width="9.109375" style="32"/>
    <col min="11282" max="11282" width="8.33203125" style="32" customWidth="1"/>
    <col min="11283" max="11283" width="11.88671875" style="32" customWidth="1"/>
    <col min="11284" max="11284" width="11.6640625" style="32" customWidth="1"/>
    <col min="11285" max="11515" width="9.109375" style="32"/>
    <col min="11516" max="11516" width="22.5546875" style="32" customWidth="1"/>
    <col min="11517" max="11517" width="20.33203125" style="32" customWidth="1"/>
    <col min="11518" max="11518" width="13.5546875" style="32" customWidth="1"/>
    <col min="11519" max="11519" width="13.6640625" style="32" customWidth="1"/>
    <col min="11520" max="11520" width="12.44140625" style="32" customWidth="1"/>
    <col min="11521" max="11521" width="11.88671875" style="32" customWidth="1"/>
    <col min="11522" max="11522" width="12.44140625" style="32" customWidth="1"/>
    <col min="11523" max="11523" width="12.5546875" style="32" customWidth="1"/>
    <col min="11524" max="11524" width="12.33203125" style="32" customWidth="1"/>
    <col min="11525" max="11527" width="11.88671875" style="32" customWidth="1"/>
    <col min="11528" max="11528" width="12.6640625" style="32" customWidth="1"/>
    <col min="11529" max="11529" width="12" style="32" customWidth="1"/>
    <col min="11530" max="11530" width="9.109375" style="32"/>
    <col min="11531" max="11531" width="11.88671875" style="32" customWidth="1"/>
    <col min="11532" max="11532" width="13.88671875" style="32" customWidth="1"/>
    <col min="11533" max="11533" width="9.109375" style="32"/>
    <col min="11534" max="11534" width="10.44140625" style="32" bestFit="1" customWidth="1"/>
    <col min="11535" max="11535" width="9.109375" style="32"/>
    <col min="11536" max="11536" width="9.44140625" style="32" bestFit="1" customWidth="1"/>
    <col min="11537" max="11537" width="9.109375" style="32"/>
    <col min="11538" max="11538" width="8.33203125" style="32" customWidth="1"/>
    <col min="11539" max="11539" width="11.88671875" style="32" customWidth="1"/>
    <col min="11540" max="11540" width="11.6640625" style="32" customWidth="1"/>
    <col min="11541" max="11771" width="9.109375" style="32"/>
    <col min="11772" max="11772" width="22.5546875" style="32" customWidth="1"/>
    <col min="11773" max="11773" width="20.33203125" style="32" customWidth="1"/>
    <col min="11774" max="11774" width="13.5546875" style="32" customWidth="1"/>
    <col min="11775" max="11775" width="13.6640625" style="32" customWidth="1"/>
    <col min="11776" max="11776" width="12.44140625" style="32" customWidth="1"/>
    <col min="11777" max="11777" width="11.88671875" style="32" customWidth="1"/>
    <col min="11778" max="11778" width="12.44140625" style="32" customWidth="1"/>
    <col min="11779" max="11779" width="12.5546875" style="32" customWidth="1"/>
    <col min="11780" max="11780" width="12.33203125" style="32" customWidth="1"/>
    <col min="11781" max="11783" width="11.88671875" style="32" customWidth="1"/>
    <col min="11784" max="11784" width="12.6640625" style="32" customWidth="1"/>
    <col min="11785" max="11785" width="12" style="32" customWidth="1"/>
    <col min="11786" max="11786" width="9.109375" style="32"/>
    <col min="11787" max="11787" width="11.88671875" style="32" customWidth="1"/>
    <col min="11788" max="11788" width="13.88671875" style="32" customWidth="1"/>
    <col min="11789" max="11789" width="9.109375" style="32"/>
    <col min="11790" max="11790" width="10.44140625" style="32" bestFit="1" customWidth="1"/>
    <col min="11791" max="11791" width="9.109375" style="32"/>
    <col min="11792" max="11792" width="9.44140625" style="32" bestFit="1" customWidth="1"/>
    <col min="11793" max="11793" width="9.109375" style="32"/>
    <col min="11794" max="11794" width="8.33203125" style="32" customWidth="1"/>
    <col min="11795" max="11795" width="11.88671875" style="32" customWidth="1"/>
    <col min="11796" max="11796" width="11.6640625" style="32" customWidth="1"/>
    <col min="11797" max="12027" width="9.109375" style="32"/>
    <col min="12028" max="12028" width="22.5546875" style="32" customWidth="1"/>
    <col min="12029" max="12029" width="20.33203125" style="32" customWidth="1"/>
    <col min="12030" max="12030" width="13.5546875" style="32" customWidth="1"/>
    <col min="12031" max="12031" width="13.6640625" style="32" customWidth="1"/>
    <col min="12032" max="12032" width="12.44140625" style="32" customWidth="1"/>
    <col min="12033" max="12033" width="11.88671875" style="32" customWidth="1"/>
    <col min="12034" max="12034" width="12.44140625" style="32" customWidth="1"/>
    <col min="12035" max="12035" width="12.5546875" style="32" customWidth="1"/>
    <col min="12036" max="12036" width="12.33203125" style="32" customWidth="1"/>
    <col min="12037" max="12039" width="11.88671875" style="32" customWidth="1"/>
    <col min="12040" max="12040" width="12.6640625" style="32" customWidth="1"/>
    <col min="12041" max="12041" width="12" style="32" customWidth="1"/>
    <col min="12042" max="12042" width="9.109375" style="32"/>
    <col min="12043" max="12043" width="11.88671875" style="32" customWidth="1"/>
    <col min="12044" max="12044" width="13.88671875" style="32" customWidth="1"/>
    <col min="12045" max="12045" width="9.109375" style="32"/>
    <col min="12046" max="12046" width="10.44140625" style="32" bestFit="1" customWidth="1"/>
    <col min="12047" max="12047" width="9.109375" style="32"/>
    <col min="12048" max="12048" width="9.44140625" style="32" bestFit="1" customWidth="1"/>
    <col min="12049" max="12049" width="9.109375" style="32"/>
    <col min="12050" max="12050" width="8.33203125" style="32" customWidth="1"/>
    <col min="12051" max="12051" width="11.88671875" style="32" customWidth="1"/>
    <col min="12052" max="12052" width="11.6640625" style="32" customWidth="1"/>
    <col min="12053" max="12283" width="9.109375" style="32"/>
    <col min="12284" max="12284" width="22.5546875" style="32" customWidth="1"/>
    <col min="12285" max="12285" width="20.33203125" style="32" customWidth="1"/>
    <col min="12286" max="12286" width="13.5546875" style="32" customWidth="1"/>
    <col min="12287" max="12287" width="13.6640625" style="32" customWidth="1"/>
    <col min="12288" max="12288" width="12.44140625" style="32" customWidth="1"/>
    <col min="12289" max="12289" width="11.88671875" style="32" customWidth="1"/>
    <col min="12290" max="12290" width="12.44140625" style="32" customWidth="1"/>
    <col min="12291" max="12291" width="12.5546875" style="32" customWidth="1"/>
    <col min="12292" max="12292" width="12.33203125" style="32" customWidth="1"/>
    <col min="12293" max="12295" width="11.88671875" style="32" customWidth="1"/>
    <col min="12296" max="12296" width="12.6640625" style="32" customWidth="1"/>
    <col min="12297" max="12297" width="12" style="32" customWidth="1"/>
    <col min="12298" max="12298" width="9.109375" style="32"/>
    <col min="12299" max="12299" width="11.88671875" style="32" customWidth="1"/>
    <col min="12300" max="12300" width="13.88671875" style="32" customWidth="1"/>
    <col min="12301" max="12301" width="9.109375" style="32"/>
    <col min="12302" max="12302" width="10.44140625" style="32" bestFit="1" customWidth="1"/>
    <col min="12303" max="12303" width="9.109375" style="32"/>
    <col min="12304" max="12304" width="9.44140625" style="32" bestFit="1" customWidth="1"/>
    <col min="12305" max="12305" width="9.109375" style="32"/>
    <col min="12306" max="12306" width="8.33203125" style="32" customWidth="1"/>
    <col min="12307" max="12307" width="11.88671875" style="32" customWidth="1"/>
    <col min="12308" max="12308" width="11.6640625" style="32" customWidth="1"/>
    <col min="12309" max="12539" width="9.109375" style="32"/>
    <col min="12540" max="12540" width="22.5546875" style="32" customWidth="1"/>
    <col min="12541" max="12541" width="20.33203125" style="32" customWidth="1"/>
    <col min="12542" max="12542" width="13.5546875" style="32" customWidth="1"/>
    <col min="12543" max="12543" width="13.6640625" style="32" customWidth="1"/>
    <col min="12544" max="12544" width="12.44140625" style="32" customWidth="1"/>
    <col min="12545" max="12545" width="11.88671875" style="32" customWidth="1"/>
    <col min="12546" max="12546" width="12.44140625" style="32" customWidth="1"/>
    <col min="12547" max="12547" width="12.5546875" style="32" customWidth="1"/>
    <col min="12548" max="12548" width="12.33203125" style="32" customWidth="1"/>
    <col min="12549" max="12551" width="11.88671875" style="32" customWidth="1"/>
    <col min="12552" max="12552" width="12.6640625" style="32" customWidth="1"/>
    <col min="12553" max="12553" width="12" style="32" customWidth="1"/>
    <col min="12554" max="12554" width="9.109375" style="32"/>
    <col min="12555" max="12555" width="11.88671875" style="32" customWidth="1"/>
    <col min="12556" max="12556" width="13.88671875" style="32" customWidth="1"/>
    <col min="12557" max="12557" width="9.109375" style="32"/>
    <col min="12558" max="12558" width="10.44140625" style="32" bestFit="1" customWidth="1"/>
    <col min="12559" max="12559" width="9.109375" style="32"/>
    <col min="12560" max="12560" width="9.44140625" style="32" bestFit="1" customWidth="1"/>
    <col min="12561" max="12561" width="9.109375" style="32"/>
    <col min="12562" max="12562" width="8.33203125" style="32" customWidth="1"/>
    <col min="12563" max="12563" width="11.88671875" style="32" customWidth="1"/>
    <col min="12564" max="12564" width="11.6640625" style="32" customWidth="1"/>
    <col min="12565" max="12795" width="9.109375" style="32"/>
    <col min="12796" max="12796" width="22.5546875" style="32" customWidth="1"/>
    <col min="12797" max="12797" width="20.33203125" style="32" customWidth="1"/>
    <col min="12798" max="12798" width="13.5546875" style="32" customWidth="1"/>
    <col min="12799" max="12799" width="13.6640625" style="32" customWidth="1"/>
    <col min="12800" max="12800" width="12.44140625" style="32" customWidth="1"/>
    <col min="12801" max="12801" width="11.88671875" style="32" customWidth="1"/>
    <col min="12802" max="12802" width="12.44140625" style="32" customWidth="1"/>
    <col min="12803" max="12803" width="12.5546875" style="32" customWidth="1"/>
    <col min="12804" max="12804" width="12.33203125" style="32" customWidth="1"/>
    <col min="12805" max="12807" width="11.88671875" style="32" customWidth="1"/>
    <col min="12808" max="12808" width="12.6640625" style="32" customWidth="1"/>
    <col min="12809" max="12809" width="12" style="32" customWidth="1"/>
    <col min="12810" max="12810" width="9.109375" style="32"/>
    <col min="12811" max="12811" width="11.88671875" style="32" customWidth="1"/>
    <col min="12812" max="12812" width="13.88671875" style="32" customWidth="1"/>
    <col min="12813" max="12813" width="9.109375" style="32"/>
    <col min="12814" max="12814" width="10.44140625" style="32" bestFit="1" customWidth="1"/>
    <col min="12815" max="12815" width="9.109375" style="32"/>
    <col min="12816" max="12816" width="9.44140625" style="32" bestFit="1" customWidth="1"/>
    <col min="12817" max="12817" width="9.109375" style="32"/>
    <col min="12818" max="12818" width="8.33203125" style="32" customWidth="1"/>
    <col min="12819" max="12819" width="11.88671875" style="32" customWidth="1"/>
    <col min="12820" max="12820" width="11.6640625" style="32" customWidth="1"/>
    <col min="12821" max="13051" width="9.109375" style="32"/>
    <col min="13052" max="13052" width="22.5546875" style="32" customWidth="1"/>
    <col min="13053" max="13053" width="20.33203125" style="32" customWidth="1"/>
    <col min="13054" max="13054" width="13.5546875" style="32" customWidth="1"/>
    <col min="13055" max="13055" width="13.6640625" style="32" customWidth="1"/>
    <col min="13056" max="13056" width="12.44140625" style="32" customWidth="1"/>
    <col min="13057" max="13057" width="11.88671875" style="32" customWidth="1"/>
    <col min="13058" max="13058" width="12.44140625" style="32" customWidth="1"/>
    <col min="13059" max="13059" width="12.5546875" style="32" customWidth="1"/>
    <col min="13060" max="13060" width="12.33203125" style="32" customWidth="1"/>
    <col min="13061" max="13063" width="11.88671875" style="32" customWidth="1"/>
    <col min="13064" max="13064" width="12.6640625" style="32" customWidth="1"/>
    <col min="13065" max="13065" width="12" style="32" customWidth="1"/>
    <col min="13066" max="13066" width="9.109375" style="32"/>
    <col min="13067" max="13067" width="11.88671875" style="32" customWidth="1"/>
    <col min="13068" max="13068" width="13.88671875" style="32" customWidth="1"/>
    <col min="13069" max="13069" width="9.109375" style="32"/>
    <col min="13070" max="13070" width="10.44140625" style="32" bestFit="1" customWidth="1"/>
    <col min="13071" max="13071" width="9.109375" style="32"/>
    <col min="13072" max="13072" width="9.44140625" style="32" bestFit="1" customWidth="1"/>
    <col min="13073" max="13073" width="9.109375" style="32"/>
    <col min="13074" max="13074" width="8.33203125" style="32" customWidth="1"/>
    <col min="13075" max="13075" width="11.88671875" style="32" customWidth="1"/>
    <col min="13076" max="13076" width="11.6640625" style="32" customWidth="1"/>
    <col min="13077" max="13307" width="9.109375" style="32"/>
    <col min="13308" max="13308" width="22.5546875" style="32" customWidth="1"/>
    <col min="13309" max="13309" width="20.33203125" style="32" customWidth="1"/>
    <col min="13310" max="13310" width="13.5546875" style="32" customWidth="1"/>
    <col min="13311" max="13311" width="13.6640625" style="32" customWidth="1"/>
    <col min="13312" max="13312" width="12.44140625" style="32" customWidth="1"/>
    <col min="13313" max="13313" width="11.88671875" style="32" customWidth="1"/>
    <col min="13314" max="13314" width="12.44140625" style="32" customWidth="1"/>
    <col min="13315" max="13315" width="12.5546875" style="32" customWidth="1"/>
    <col min="13316" max="13316" width="12.33203125" style="32" customWidth="1"/>
    <col min="13317" max="13319" width="11.88671875" style="32" customWidth="1"/>
    <col min="13320" max="13320" width="12.6640625" style="32" customWidth="1"/>
    <col min="13321" max="13321" width="12" style="32" customWidth="1"/>
    <col min="13322" max="13322" width="9.109375" style="32"/>
    <col min="13323" max="13323" width="11.88671875" style="32" customWidth="1"/>
    <col min="13324" max="13324" width="13.88671875" style="32" customWidth="1"/>
    <col min="13325" max="13325" width="9.109375" style="32"/>
    <col min="13326" max="13326" width="10.44140625" style="32" bestFit="1" customWidth="1"/>
    <col min="13327" max="13327" width="9.109375" style="32"/>
    <col min="13328" max="13328" width="9.44140625" style="32" bestFit="1" customWidth="1"/>
    <col min="13329" max="13329" width="9.109375" style="32"/>
    <col min="13330" max="13330" width="8.33203125" style="32" customWidth="1"/>
    <col min="13331" max="13331" width="11.88671875" style="32" customWidth="1"/>
    <col min="13332" max="13332" width="11.6640625" style="32" customWidth="1"/>
    <col min="13333" max="13563" width="9.109375" style="32"/>
    <col min="13564" max="13564" width="22.5546875" style="32" customWidth="1"/>
    <col min="13565" max="13565" width="20.33203125" style="32" customWidth="1"/>
    <col min="13566" max="13566" width="13.5546875" style="32" customWidth="1"/>
    <col min="13567" max="13567" width="13.6640625" style="32" customWidth="1"/>
    <col min="13568" max="13568" width="12.44140625" style="32" customWidth="1"/>
    <col min="13569" max="13569" width="11.88671875" style="32" customWidth="1"/>
    <col min="13570" max="13570" width="12.44140625" style="32" customWidth="1"/>
    <col min="13571" max="13571" width="12.5546875" style="32" customWidth="1"/>
    <col min="13572" max="13572" width="12.33203125" style="32" customWidth="1"/>
    <col min="13573" max="13575" width="11.88671875" style="32" customWidth="1"/>
    <col min="13576" max="13576" width="12.6640625" style="32" customWidth="1"/>
    <col min="13577" max="13577" width="12" style="32" customWidth="1"/>
    <col min="13578" max="13578" width="9.109375" style="32"/>
    <col min="13579" max="13579" width="11.88671875" style="32" customWidth="1"/>
    <col min="13580" max="13580" width="13.88671875" style="32" customWidth="1"/>
    <col min="13581" max="13581" width="9.109375" style="32"/>
    <col min="13582" max="13582" width="10.44140625" style="32" bestFit="1" customWidth="1"/>
    <col min="13583" max="13583" width="9.109375" style="32"/>
    <col min="13584" max="13584" width="9.44140625" style="32" bestFit="1" customWidth="1"/>
    <col min="13585" max="13585" width="9.109375" style="32"/>
    <col min="13586" max="13586" width="8.33203125" style="32" customWidth="1"/>
    <col min="13587" max="13587" width="11.88671875" style="32" customWidth="1"/>
    <col min="13588" max="13588" width="11.6640625" style="32" customWidth="1"/>
    <col min="13589" max="13819" width="9.109375" style="32"/>
    <col min="13820" max="13820" width="22.5546875" style="32" customWidth="1"/>
    <col min="13821" max="13821" width="20.33203125" style="32" customWidth="1"/>
    <col min="13822" max="13822" width="13.5546875" style="32" customWidth="1"/>
    <col min="13823" max="13823" width="13.6640625" style="32" customWidth="1"/>
    <col min="13824" max="13824" width="12.44140625" style="32" customWidth="1"/>
    <col min="13825" max="13825" width="11.88671875" style="32" customWidth="1"/>
    <col min="13826" max="13826" width="12.44140625" style="32" customWidth="1"/>
    <col min="13827" max="13827" width="12.5546875" style="32" customWidth="1"/>
    <col min="13828" max="13828" width="12.33203125" style="32" customWidth="1"/>
    <col min="13829" max="13831" width="11.88671875" style="32" customWidth="1"/>
    <col min="13832" max="13832" width="12.6640625" style="32" customWidth="1"/>
    <col min="13833" max="13833" width="12" style="32" customWidth="1"/>
    <col min="13834" max="13834" width="9.109375" style="32"/>
    <col min="13835" max="13835" width="11.88671875" style="32" customWidth="1"/>
    <col min="13836" max="13836" width="13.88671875" style="32" customWidth="1"/>
    <col min="13837" max="13837" width="9.109375" style="32"/>
    <col min="13838" max="13838" width="10.44140625" style="32" bestFit="1" customWidth="1"/>
    <col min="13839" max="13839" width="9.109375" style="32"/>
    <col min="13840" max="13840" width="9.44140625" style="32" bestFit="1" customWidth="1"/>
    <col min="13841" max="13841" width="9.109375" style="32"/>
    <col min="13842" max="13842" width="8.33203125" style="32" customWidth="1"/>
    <col min="13843" max="13843" width="11.88671875" style="32" customWidth="1"/>
    <col min="13844" max="13844" width="11.6640625" style="32" customWidth="1"/>
    <col min="13845" max="14075" width="9.109375" style="32"/>
    <col min="14076" max="14076" width="22.5546875" style="32" customWidth="1"/>
    <col min="14077" max="14077" width="20.33203125" style="32" customWidth="1"/>
    <col min="14078" max="14078" width="13.5546875" style="32" customWidth="1"/>
    <col min="14079" max="14079" width="13.6640625" style="32" customWidth="1"/>
    <col min="14080" max="14080" width="12.44140625" style="32" customWidth="1"/>
    <col min="14081" max="14081" width="11.88671875" style="32" customWidth="1"/>
    <col min="14082" max="14082" width="12.44140625" style="32" customWidth="1"/>
    <col min="14083" max="14083" width="12.5546875" style="32" customWidth="1"/>
    <col min="14084" max="14084" width="12.33203125" style="32" customWidth="1"/>
    <col min="14085" max="14087" width="11.88671875" style="32" customWidth="1"/>
    <col min="14088" max="14088" width="12.6640625" style="32" customWidth="1"/>
    <col min="14089" max="14089" width="12" style="32" customWidth="1"/>
    <col min="14090" max="14090" width="9.109375" style="32"/>
    <col min="14091" max="14091" width="11.88671875" style="32" customWidth="1"/>
    <col min="14092" max="14092" width="13.88671875" style="32" customWidth="1"/>
    <col min="14093" max="14093" width="9.109375" style="32"/>
    <col min="14094" max="14094" width="10.44140625" style="32" bestFit="1" customWidth="1"/>
    <col min="14095" max="14095" width="9.109375" style="32"/>
    <col min="14096" max="14096" width="9.44140625" style="32" bestFit="1" customWidth="1"/>
    <col min="14097" max="14097" width="9.109375" style="32"/>
    <col min="14098" max="14098" width="8.33203125" style="32" customWidth="1"/>
    <col min="14099" max="14099" width="11.88671875" style="32" customWidth="1"/>
    <col min="14100" max="14100" width="11.6640625" style="32" customWidth="1"/>
    <col min="14101" max="14331" width="9.109375" style="32"/>
    <col min="14332" max="14332" width="22.5546875" style="32" customWidth="1"/>
    <col min="14333" max="14333" width="20.33203125" style="32" customWidth="1"/>
    <col min="14334" max="14334" width="13.5546875" style="32" customWidth="1"/>
    <col min="14335" max="14335" width="13.6640625" style="32" customWidth="1"/>
    <col min="14336" max="14336" width="12.44140625" style="32" customWidth="1"/>
    <col min="14337" max="14337" width="11.88671875" style="32" customWidth="1"/>
    <col min="14338" max="14338" width="12.44140625" style="32" customWidth="1"/>
    <col min="14339" max="14339" width="12.5546875" style="32" customWidth="1"/>
    <col min="14340" max="14340" width="12.33203125" style="32" customWidth="1"/>
    <col min="14341" max="14343" width="11.88671875" style="32" customWidth="1"/>
    <col min="14344" max="14344" width="12.6640625" style="32" customWidth="1"/>
    <col min="14345" max="14345" width="12" style="32" customWidth="1"/>
    <col min="14346" max="14346" width="9.109375" style="32"/>
    <col min="14347" max="14347" width="11.88671875" style="32" customWidth="1"/>
    <col min="14348" max="14348" width="13.88671875" style="32" customWidth="1"/>
    <col min="14349" max="14349" width="9.109375" style="32"/>
    <col min="14350" max="14350" width="10.44140625" style="32" bestFit="1" customWidth="1"/>
    <col min="14351" max="14351" width="9.109375" style="32"/>
    <col min="14352" max="14352" width="9.44140625" style="32" bestFit="1" customWidth="1"/>
    <col min="14353" max="14353" width="9.109375" style="32"/>
    <col min="14354" max="14354" width="8.33203125" style="32" customWidth="1"/>
    <col min="14355" max="14355" width="11.88671875" style="32" customWidth="1"/>
    <col min="14356" max="14356" width="11.6640625" style="32" customWidth="1"/>
    <col min="14357" max="14587" width="9.109375" style="32"/>
    <col min="14588" max="14588" width="22.5546875" style="32" customWidth="1"/>
    <col min="14589" max="14589" width="20.33203125" style="32" customWidth="1"/>
    <col min="14590" max="14590" width="13.5546875" style="32" customWidth="1"/>
    <col min="14591" max="14591" width="13.6640625" style="32" customWidth="1"/>
    <col min="14592" max="14592" width="12.44140625" style="32" customWidth="1"/>
    <col min="14593" max="14593" width="11.88671875" style="32" customWidth="1"/>
    <col min="14594" max="14594" width="12.44140625" style="32" customWidth="1"/>
    <col min="14595" max="14595" width="12.5546875" style="32" customWidth="1"/>
    <col min="14596" max="14596" width="12.33203125" style="32" customWidth="1"/>
    <col min="14597" max="14599" width="11.88671875" style="32" customWidth="1"/>
    <col min="14600" max="14600" width="12.6640625" style="32" customWidth="1"/>
    <col min="14601" max="14601" width="12" style="32" customWidth="1"/>
    <col min="14602" max="14602" width="9.109375" style="32"/>
    <col min="14603" max="14603" width="11.88671875" style="32" customWidth="1"/>
    <col min="14604" max="14604" width="13.88671875" style="32" customWidth="1"/>
    <col min="14605" max="14605" width="9.109375" style="32"/>
    <col min="14606" max="14606" width="10.44140625" style="32" bestFit="1" customWidth="1"/>
    <col min="14607" max="14607" width="9.109375" style="32"/>
    <col min="14608" max="14608" width="9.44140625" style="32" bestFit="1" customWidth="1"/>
    <col min="14609" max="14609" width="9.109375" style="32"/>
    <col min="14610" max="14610" width="8.33203125" style="32" customWidth="1"/>
    <col min="14611" max="14611" width="11.88671875" style="32" customWidth="1"/>
    <col min="14612" max="14612" width="11.6640625" style="32" customWidth="1"/>
    <col min="14613" max="14843" width="9.109375" style="32"/>
    <col min="14844" max="14844" width="22.5546875" style="32" customWidth="1"/>
    <col min="14845" max="14845" width="20.33203125" style="32" customWidth="1"/>
    <col min="14846" max="14846" width="13.5546875" style="32" customWidth="1"/>
    <col min="14847" max="14847" width="13.6640625" style="32" customWidth="1"/>
    <col min="14848" max="14848" width="12.44140625" style="32" customWidth="1"/>
    <col min="14849" max="14849" width="11.88671875" style="32" customWidth="1"/>
    <col min="14850" max="14850" width="12.44140625" style="32" customWidth="1"/>
    <col min="14851" max="14851" width="12.5546875" style="32" customWidth="1"/>
    <col min="14852" max="14852" width="12.33203125" style="32" customWidth="1"/>
    <col min="14853" max="14855" width="11.88671875" style="32" customWidth="1"/>
    <col min="14856" max="14856" width="12.6640625" style="32" customWidth="1"/>
    <col min="14857" max="14857" width="12" style="32" customWidth="1"/>
    <col min="14858" max="14858" width="9.109375" style="32"/>
    <col min="14859" max="14859" width="11.88671875" style="32" customWidth="1"/>
    <col min="14860" max="14860" width="13.88671875" style="32" customWidth="1"/>
    <col min="14861" max="14861" width="9.109375" style="32"/>
    <col min="14862" max="14862" width="10.44140625" style="32" bestFit="1" customWidth="1"/>
    <col min="14863" max="14863" width="9.109375" style="32"/>
    <col min="14864" max="14864" width="9.44140625" style="32" bestFit="1" customWidth="1"/>
    <col min="14865" max="14865" width="9.109375" style="32"/>
    <col min="14866" max="14866" width="8.33203125" style="32" customWidth="1"/>
    <col min="14867" max="14867" width="11.88671875" style="32" customWidth="1"/>
    <col min="14868" max="14868" width="11.6640625" style="32" customWidth="1"/>
    <col min="14869" max="15099" width="9.109375" style="32"/>
    <col min="15100" max="15100" width="22.5546875" style="32" customWidth="1"/>
    <col min="15101" max="15101" width="20.33203125" style="32" customWidth="1"/>
    <col min="15102" max="15102" width="13.5546875" style="32" customWidth="1"/>
    <col min="15103" max="15103" width="13.6640625" style="32" customWidth="1"/>
    <col min="15104" max="15104" width="12.44140625" style="32" customWidth="1"/>
    <col min="15105" max="15105" width="11.88671875" style="32" customWidth="1"/>
    <col min="15106" max="15106" width="12.44140625" style="32" customWidth="1"/>
    <col min="15107" max="15107" width="12.5546875" style="32" customWidth="1"/>
    <col min="15108" max="15108" width="12.33203125" style="32" customWidth="1"/>
    <col min="15109" max="15111" width="11.88671875" style="32" customWidth="1"/>
    <col min="15112" max="15112" width="12.6640625" style="32" customWidth="1"/>
    <col min="15113" max="15113" width="12" style="32" customWidth="1"/>
    <col min="15114" max="15114" width="9.109375" style="32"/>
    <col min="15115" max="15115" width="11.88671875" style="32" customWidth="1"/>
    <col min="15116" max="15116" width="13.88671875" style="32" customWidth="1"/>
    <col min="15117" max="15117" width="9.109375" style="32"/>
    <col min="15118" max="15118" width="10.44140625" style="32" bestFit="1" customWidth="1"/>
    <col min="15119" max="15119" width="9.109375" style="32"/>
    <col min="15120" max="15120" width="9.44140625" style="32" bestFit="1" customWidth="1"/>
    <col min="15121" max="15121" width="9.109375" style="32"/>
    <col min="15122" max="15122" width="8.33203125" style="32" customWidth="1"/>
    <col min="15123" max="15123" width="11.88671875" style="32" customWidth="1"/>
    <col min="15124" max="15124" width="11.6640625" style="32" customWidth="1"/>
    <col min="15125" max="15355" width="9.109375" style="32"/>
    <col min="15356" max="15356" width="22.5546875" style="32" customWidth="1"/>
    <col min="15357" max="15357" width="20.33203125" style="32" customWidth="1"/>
    <col min="15358" max="15358" width="13.5546875" style="32" customWidth="1"/>
    <col min="15359" max="15359" width="13.6640625" style="32" customWidth="1"/>
    <col min="15360" max="15360" width="12.44140625" style="32" customWidth="1"/>
    <col min="15361" max="15361" width="11.88671875" style="32" customWidth="1"/>
    <col min="15362" max="15362" width="12.44140625" style="32" customWidth="1"/>
    <col min="15363" max="15363" width="12.5546875" style="32" customWidth="1"/>
    <col min="15364" max="15364" width="12.33203125" style="32" customWidth="1"/>
    <col min="15365" max="15367" width="11.88671875" style="32" customWidth="1"/>
    <col min="15368" max="15368" width="12.6640625" style="32" customWidth="1"/>
    <col min="15369" max="15369" width="12" style="32" customWidth="1"/>
    <col min="15370" max="15370" width="9.109375" style="32"/>
    <col min="15371" max="15371" width="11.88671875" style="32" customWidth="1"/>
    <col min="15372" max="15372" width="13.88671875" style="32" customWidth="1"/>
    <col min="15373" max="15373" width="9.109375" style="32"/>
    <col min="15374" max="15374" width="10.44140625" style="32" bestFit="1" customWidth="1"/>
    <col min="15375" max="15375" width="9.109375" style="32"/>
    <col min="15376" max="15376" width="9.44140625" style="32" bestFit="1" customWidth="1"/>
    <col min="15377" max="15377" width="9.109375" style="32"/>
    <col min="15378" max="15378" width="8.33203125" style="32" customWidth="1"/>
    <col min="15379" max="15379" width="11.88671875" style="32" customWidth="1"/>
    <col min="15380" max="15380" width="11.6640625" style="32" customWidth="1"/>
    <col min="15381" max="15611" width="9.109375" style="32"/>
    <col min="15612" max="15612" width="22.5546875" style="32" customWidth="1"/>
    <col min="15613" max="15613" width="20.33203125" style="32" customWidth="1"/>
    <col min="15614" max="15614" width="13.5546875" style="32" customWidth="1"/>
    <col min="15615" max="15615" width="13.6640625" style="32" customWidth="1"/>
    <col min="15616" max="15616" width="12.44140625" style="32" customWidth="1"/>
    <col min="15617" max="15617" width="11.88671875" style="32" customWidth="1"/>
    <col min="15618" max="15618" width="12.44140625" style="32" customWidth="1"/>
    <col min="15619" max="15619" width="12.5546875" style="32" customWidth="1"/>
    <col min="15620" max="15620" width="12.33203125" style="32" customWidth="1"/>
    <col min="15621" max="15623" width="11.88671875" style="32" customWidth="1"/>
    <col min="15624" max="15624" width="12.6640625" style="32" customWidth="1"/>
    <col min="15625" max="15625" width="12" style="32" customWidth="1"/>
    <col min="15626" max="15626" width="9.109375" style="32"/>
    <col min="15627" max="15627" width="11.88671875" style="32" customWidth="1"/>
    <col min="15628" max="15628" width="13.88671875" style="32" customWidth="1"/>
    <col min="15629" max="15629" width="9.109375" style="32"/>
    <col min="15630" max="15630" width="10.44140625" style="32" bestFit="1" customWidth="1"/>
    <col min="15631" max="15631" width="9.109375" style="32"/>
    <col min="15632" max="15632" width="9.44140625" style="32" bestFit="1" customWidth="1"/>
    <col min="15633" max="15633" width="9.109375" style="32"/>
    <col min="15634" max="15634" width="8.33203125" style="32" customWidth="1"/>
    <col min="15635" max="15635" width="11.88671875" style="32" customWidth="1"/>
    <col min="15636" max="15636" width="11.6640625" style="32" customWidth="1"/>
    <col min="15637" max="15867" width="9.109375" style="32"/>
    <col min="15868" max="15868" width="22.5546875" style="32" customWidth="1"/>
    <col min="15869" max="15869" width="20.33203125" style="32" customWidth="1"/>
    <col min="15870" max="15870" width="13.5546875" style="32" customWidth="1"/>
    <col min="15871" max="15871" width="13.6640625" style="32" customWidth="1"/>
    <col min="15872" max="15872" width="12.44140625" style="32" customWidth="1"/>
    <col min="15873" max="15873" width="11.88671875" style="32" customWidth="1"/>
    <col min="15874" max="15874" width="12.44140625" style="32" customWidth="1"/>
    <col min="15875" max="15875" width="12.5546875" style="32" customWidth="1"/>
    <col min="15876" max="15876" width="12.33203125" style="32" customWidth="1"/>
    <col min="15877" max="15879" width="11.88671875" style="32" customWidth="1"/>
    <col min="15880" max="15880" width="12.6640625" style="32" customWidth="1"/>
    <col min="15881" max="15881" width="12" style="32" customWidth="1"/>
    <col min="15882" max="15882" width="9.109375" style="32"/>
    <col min="15883" max="15883" width="11.88671875" style="32" customWidth="1"/>
    <col min="15884" max="15884" width="13.88671875" style="32" customWidth="1"/>
    <col min="15885" max="15885" width="9.109375" style="32"/>
    <col min="15886" max="15886" width="10.44140625" style="32" bestFit="1" customWidth="1"/>
    <col min="15887" max="15887" width="9.109375" style="32"/>
    <col min="15888" max="15888" width="9.44140625" style="32" bestFit="1" customWidth="1"/>
    <col min="15889" max="15889" width="9.109375" style="32"/>
    <col min="15890" max="15890" width="8.33203125" style="32" customWidth="1"/>
    <col min="15891" max="15891" width="11.88671875" style="32" customWidth="1"/>
    <col min="15892" max="15892" width="11.6640625" style="32" customWidth="1"/>
    <col min="15893" max="16123" width="9.109375" style="32"/>
    <col min="16124" max="16124" width="22.5546875" style="32" customWidth="1"/>
    <col min="16125" max="16125" width="20.33203125" style="32" customWidth="1"/>
    <col min="16126" max="16126" width="13.5546875" style="32" customWidth="1"/>
    <col min="16127" max="16127" width="13.6640625" style="32" customWidth="1"/>
    <col min="16128" max="16128" width="12.44140625" style="32" customWidth="1"/>
    <col min="16129" max="16129" width="11.88671875" style="32" customWidth="1"/>
    <col min="16130" max="16130" width="12.44140625" style="32" customWidth="1"/>
    <col min="16131" max="16131" width="12.5546875" style="32" customWidth="1"/>
    <col min="16132" max="16132" width="12.33203125" style="32" customWidth="1"/>
    <col min="16133" max="16135" width="11.88671875" style="32" customWidth="1"/>
    <col min="16136" max="16136" width="12.6640625" style="32" customWidth="1"/>
    <col min="16137" max="16137" width="12" style="32" customWidth="1"/>
    <col min="16138" max="16138" width="9.109375" style="32"/>
    <col min="16139" max="16139" width="11.88671875" style="32" customWidth="1"/>
    <col min="16140" max="16140" width="13.88671875" style="32" customWidth="1"/>
    <col min="16141" max="16141" width="9.109375" style="32"/>
    <col min="16142" max="16142" width="10.44140625" style="32" bestFit="1" customWidth="1"/>
    <col min="16143" max="16143" width="9.109375" style="32"/>
    <col min="16144" max="16144" width="9.44140625" style="32" bestFit="1" customWidth="1"/>
    <col min="16145" max="16145" width="9.109375" style="32"/>
    <col min="16146" max="16146" width="8.33203125" style="32" customWidth="1"/>
    <col min="16147" max="16147" width="11.88671875" style="32" customWidth="1"/>
    <col min="16148" max="16148" width="11.6640625" style="32" customWidth="1"/>
    <col min="16149" max="16384" width="9.109375" style="32"/>
  </cols>
  <sheetData>
    <row r="1" spans="1:20" x14ac:dyDescent="0.25">
      <c r="A1" s="33" t="s">
        <v>109</v>
      </c>
    </row>
    <row r="2" spans="1:20" x14ac:dyDescent="0.25">
      <c r="M2" s="34" t="s">
        <v>205</v>
      </c>
      <c r="N2" s="34" t="s">
        <v>205</v>
      </c>
    </row>
    <row r="3" spans="1:20" x14ac:dyDescent="0.25">
      <c r="A3" s="35" t="s">
        <v>0</v>
      </c>
      <c r="B3" s="35" t="s">
        <v>1</v>
      </c>
      <c r="C3" s="35">
        <v>1850</v>
      </c>
      <c r="D3" s="35">
        <v>1860</v>
      </c>
      <c r="E3" s="35">
        <v>1870</v>
      </c>
      <c r="F3" s="35">
        <v>1880</v>
      </c>
      <c r="G3" s="35">
        <v>1890</v>
      </c>
      <c r="H3" s="35">
        <v>1900</v>
      </c>
      <c r="I3" s="35">
        <v>1910</v>
      </c>
      <c r="J3" s="35">
        <v>1920</v>
      </c>
      <c r="K3" s="35">
        <v>1930</v>
      </c>
      <c r="L3" s="35">
        <v>1940</v>
      </c>
      <c r="M3" s="35">
        <v>1950</v>
      </c>
      <c r="N3" s="35">
        <v>1960</v>
      </c>
      <c r="P3" s="35"/>
      <c r="Q3" s="35"/>
      <c r="S3" s="35"/>
      <c r="T3" s="35"/>
    </row>
    <row r="4" spans="1:20" x14ac:dyDescent="0.25">
      <c r="A4" s="32" t="s">
        <v>89</v>
      </c>
      <c r="B4" s="28" t="s">
        <v>89</v>
      </c>
      <c r="C4" s="36">
        <f t="shared" ref="C4:K4" si="0">D4*C6/D6</f>
        <v>2874839.4779506996</v>
      </c>
      <c r="D4" s="36">
        <f t="shared" si="0"/>
        <v>3178788.6529293633</v>
      </c>
      <c r="E4" s="36">
        <f t="shared" si="0"/>
        <v>3514873.5703307884</v>
      </c>
      <c r="F4" s="36">
        <f t="shared" si="0"/>
        <v>3886491.8572126394</v>
      </c>
      <c r="G4" s="36">
        <f t="shared" si="0"/>
        <v>4297400.3627557568</v>
      </c>
      <c r="H4" s="36">
        <f t="shared" si="0"/>
        <v>4735245.1714645112</v>
      </c>
      <c r="I4" s="36">
        <f t="shared" si="0"/>
        <v>5565609.8876066562</v>
      </c>
      <c r="J4" s="36">
        <f t="shared" si="0"/>
        <v>5853525.7915662918</v>
      </c>
      <c r="K4" s="36">
        <f t="shared" si="0"/>
        <v>6535285.7641557725</v>
      </c>
      <c r="L4" s="36">
        <f>M4*L6/M6</f>
        <v>7787611.2920485195</v>
      </c>
      <c r="M4" s="31">
        <v>8985986.0000000317</v>
      </c>
      <c r="N4" s="31">
        <v>12328532</v>
      </c>
      <c r="S4" s="31"/>
      <c r="T4" s="31"/>
    </row>
    <row r="5" spans="1:20" x14ac:dyDescent="0.25">
      <c r="A5" s="32" t="s">
        <v>90</v>
      </c>
      <c r="C5" s="36">
        <f t="shared" ref="C5:K5" si="1">D5*C6/D6</f>
        <v>4403.1245691942204</v>
      </c>
      <c r="D5" s="36">
        <f t="shared" si="1"/>
        <v>4868.6552850479211</v>
      </c>
      <c r="E5" s="36">
        <f t="shared" si="1"/>
        <v>5383.4053323099351</v>
      </c>
      <c r="F5" s="36">
        <f t="shared" si="1"/>
        <v>5952.5785407207759</v>
      </c>
      <c r="G5" s="36">
        <f t="shared" si="1"/>
        <v>6581.928927176964</v>
      </c>
      <c r="H5" s="36">
        <f t="shared" si="1"/>
        <v>7252.5351469349916</v>
      </c>
      <c r="I5" s="36">
        <f t="shared" si="1"/>
        <v>8524.3276456395615</v>
      </c>
      <c r="J5" s="36">
        <f t="shared" si="1"/>
        <v>8965.3016896895351</v>
      </c>
      <c r="K5" s="36">
        <f t="shared" si="1"/>
        <v>10009.490107382258</v>
      </c>
      <c r="L5" s="36">
        <f>M5*L6/M6</f>
        <v>11927.56078325331</v>
      </c>
      <c r="M5" s="31">
        <v>13762.999999999984</v>
      </c>
      <c r="N5" s="31">
        <v>32756.999999999996</v>
      </c>
      <c r="S5" s="31"/>
      <c r="T5" s="31"/>
    </row>
    <row r="6" spans="1:20" x14ac:dyDescent="0.25">
      <c r="A6" s="32" t="s">
        <v>91</v>
      </c>
      <c r="B6" s="28" t="s">
        <v>91</v>
      </c>
      <c r="C6" s="31">
        <f t="shared" ref="C6:E6" si="2">D6*0.99^10</f>
        <v>2838452.5146431369</v>
      </c>
      <c r="D6" s="31">
        <f t="shared" si="2"/>
        <v>3138554.592223098</v>
      </c>
      <c r="E6" s="31">
        <f t="shared" si="2"/>
        <v>3470385.66879219</v>
      </c>
      <c r="F6" s="31">
        <f>G6*0.99^10</f>
        <v>3837300.367500545</v>
      </c>
      <c r="G6" s="31">
        <f>H18*0.99^1</f>
        <v>4243007.9869320588</v>
      </c>
      <c r="H6" s="31">
        <v>4675310.9756153524</v>
      </c>
      <c r="I6" s="31">
        <v>5495165.7308744993</v>
      </c>
      <c r="J6" s="31">
        <v>5779437.4712161683</v>
      </c>
      <c r="K6" s="31">
        <v>6452568.3793665925</v>
      </c>
      <c r="L6" s="31">
        <v>7689043.170763596</v>
      </c>
      <c r="M6" s="31">
        <v>8872250.0000000056</v>
      </c>
      <c r="N6" s="31">
        <v>11057864</v>
      </c>
      <c r="S6" s="31"/>
      <c r="T6" s="31"/>
    </row>
    <row r="7" spans="1:20" x14ac:dyDescent="0.25">
      <c r="A7" s="32" t="s">
        <v>92</v>
      </c>
      <c r="B7" s="28" t="s">
        <v>92</v>
      </c>
      <c r="C7" s="36">
        <f>D7*C6/D6</f>
        <v>1153428.6018172496</v>
      </c>
      <c r="D7" s="36">
        <f t="shared" ref="D7:L7" si="3">E7*D6/E6</f>
        <v>1275377.5574400022</v>
      </c>
      <c r="E7" s="36">
        <f t="shared" si="3"/>
        <v>1410219.8536250137</v>
      </c>
      <c r="F7" s="36">
        <f t="shared" si="3"/>
        <v>1559318.6691711964</v>
      </c>
      <c r="G7" s="36">
        <f t="shared" si="3"/>
        <v>1724181.3081667018</v>
      </c>
      <c r="H7" s="36">
        <f t="shared" si="3"/>
        <v>1899851.194918737</v>
      </c>
      <c r="I7" s="36">
        <f t="shared" si="3"/>
        <v>2233005.9400389567</v>
      </c>
      <c r="J7" s="36">
        <f t="shared" si="3"/>
        <v>2348522.1074953182</v>
      </c>
      <c r="K7" s="36">
        <f t="shared" si="3"/>
        <v>2622054.4065993363</v>
      </c>
      <c r="L7" s="36">
        <f t="shared" si="3"/>
        <v>3124506.1412913385</v>
      </c>
      <c r="M7" s="31">
        <v>3605312.0000000065</v>
      </c>
      <c r="N7" s="31">
        <v>4178234.9999999995</v>
      </c>
      <c r="S7" s="31"/>
      <c r="T7" s="31"/>
    </row>
    <row r="8" spans="1:20" x14ac:dyDescent="0.25">
      <c r="A8" s="32" t="s">
        <v>93</v>
      </c>
      <c r="B8" s="28" t="s">
        <v>93</v>
      </c>
      <c r="C8" s="36">
        <f t="shared" ref="C8:K8" si="4">D8*C9/D9</f>
        <v>312516.93641235016</v>
      </c>
      <c r="D8" s="36">
        <f t="shared" si="4"/>
        <v>345558.52559252427</v>
      </c>
      <c r="E8" s="36">
        <f t="shared" si="4"/>
        <v>382093.51461235038</v>
      </c>
      <c r="F8" s="36">
        <f t="shared" si="4"/>
        <v>422491.25139795657</v>
      </c>
      <c r="G8" s="36">
        <f t="shared" si="4"/>
        <v>483812.53586660558</v>
      </c>
      <c r="H8" s="36">
        <f t="shared" si="4"/>
        <v>559527.47090281453</v>
      </c>
      <c r="I8" s="36">
        <f t="shared" si="4"/>
        <v>643223.46941160702</v>
      </c>
      <c r="J8" s="36">
        <f t="shared" si="4"/>
        <v>722451.89495922043</v>
      </c>
      <c r="K8" s="36">
        <f t="shared" si="4"/>
        <v>807147.39898811921</v>
      </c>
      <c r="L8" s="36">
        <f>M8*L9/M9</f>
        <v>924390.21009739966</v>
      </c>
      <c r="M8" s="31">
        <v>1124519.0000000026</v>
      </c>
      <c r="N8" s="31">
        <v>1448416</v>
      </c>
      <c r="S8" s="31"/>
      <c r="T8" s="31"/>
    </row>
    <row r="9" spans="1:20" x14ac:dyDescent="0.25">
      <c r="A9" s="32" t="s">
        <v>94</v>
      </c>
      <c r="B9" s="28" t="s">
        <v>94</v>
      </c>
      <c r="C9" s="31">
        <f t="shared" ref="C9:E9" si="5">D9*0.99^10</f>
        <v>5683845.8339095665</v>
      </c>
      <c r="D9" s="31">
        <f t="shared" si="5"/>
        <v>6284783.8219861146</v>
      </c>
      <c r="E9" s="31">
        <f t="shared" si="5"/>
        <v>6949257.3942544488</v>
      </c>
      <c r="F9" s="31">
        <f>D28*0.99^2</f>
        <v>7683983.9999999963</v>
      </c>
      <c r="G9" s="31">
        <v>8799253.8834767509</v>
      </c>
      <c r="H9" s="31">
        <v>10176305.709885487</v>
      </c>
      <c r="I9" s="31">
        <v>11698511.699423986</v>
      </c>
      <c r="J9" s="31">
        <v>13139464.505520357</v>
      </c>
      <c r="K9" s="31">
        <v>14679848.822773326</v>
      </c>
      <c r="L9" s="31">
        <v>16812181.460899737</v>
      </c>
      <c r="M9" s="31">
        <v>20451988.000000063</v>
      </c>
      <c r="N9" s="31">
        <v>26632891</v>
      </c>
      <c r="S9" s="31"/>
      <c r="T9" s="31"/>
    </row>
    <row r="10" spans="1:20" s="33" customFormat="1" x14ac:dyDescent="0.25">
      <c r="A10" s="33" t="s">
        <v>133</v>
      </c>
      <c r="B10" s="37"/>
      <c r="C10" s="34">
        <f>SUM(C4:C9)</f>
        <v>12867486.489302196</v>
      </c>
      <c r="D10" s="34">
        <f t="shared" ref="D10:N10" si="6">SUM(D4:D9)</f>
        <v>14227931.80545615</v>
      </c>
      <c r="E10" s="34">
        <f t="shared" si="6"/>
        <v>15732213.406947102</v>
      </c>
      <c r="F10" s="34">
        <f t="shared" si="6"/>
        <v>17395538.723823056</v>
      </c>
      <c r="G10" s="34">
        <f t="shared" si="6"/>
        <v>19554238.006125048</v>
      </c>
      <c r="H10" s="34">
        <f t="shared" si="6"/>
        <v>22053493.057933837</v>
      </c>
      <c r="I10" s="34">
        <f t="shared" si="6"/>
        <v>25644041.055001348</v>
      </c>
      <c r="J10" s="34">
        <f t="shared" si="6"/>
        <v>27852367.072447047</v>
      </c>
      <c r="K10" s="34">
        <f t="shared" si="6"/>
        <v>31106914.261990525</v>
      </c>
      <c r="L10" s="34">
        <f t="shared" si="6"/>
        <v>36349659.835883841</v>
      </c>
      <c r="M10" s="34">
        <f t="shared" si="6"/>
        <v>43053818.000000112</v>
      </c>
      <c r="N10" s="34">
        <f t="shared" si="6"/>
        <v>55678695</v>
      </c>
      <c r="O10" s="35"/>
      <c r="P10" s="34"/>
      <c r="Q10" s="34"/>
      <c r="R10" s="35"/>
      <c r="S10" s="34"/>
      <c r="T10" s="34"/>
    </row>
    <row r="11" spans="1:20" x14ac:dyDescent="0.25">
      <c r="A11" s="14" t="s">
        <v>108</v>
      </c>
      <c r="B11" s="37"/>
      <c r="C11" s="38"/>
      <c r="D11" s="30">
        <f>((D10/C10)^(1/10))*100-100</f>
        <v>1.0101010101010104</v>
      </c>
      <c r="E11" s="30">
        <f>((E10/D10)^(1/10))*100-100</f>
        <v>1.0101010101010104</v>
      </c>
      <c r="F11" s="30">
        <f t="shared" ref="F11:N11" si="7">((F10/E10)^(1/10))*100-100</f>
        <v>1.0101010101010104</v>
      </c>
      <c r="G11" s="30">
        <f t="shared" si="7"/>
        <v>1.176651339659827</v>
      </c>
      <c r="H11" s="30">
        <f t="shared" si="7"/>
        <v>1.2100522425884037</v>
      </c>
      <c r="I11" s="30">
        <f t="shared" si="7"/>
        <v>1.5198360273673615</v>
      </c>
      <c r="J11" s="30">
        <f t="shared" si="7"/>
        <v>0.82948864329081573</v>
      </c>
      <c r="K11" s="30">
        <f t="shared" si="7"/>
        <v>1.11125064210988</v>
      </c>
      <c r="L11" s="30">
        <f t="shared" si="7"/>
        <v>1.5697402682548329</v>
      </c>
      <c r="M11" s="30">
        <f t="shared" si="7"/>
        <v>1.7070673575639859</v>
      </c>
      <c r="N11" s="30">
        <f t="shared" si="7"/>
        <v>2.6048140664807136</v>
      </c>
    </row>
    <row r="12" spans="1:20" x14ac:dyDescent="0.25">
      <c r="A12" s="33"/>
      <c r="C12" s="38"/>
      <c r="D12" s="30"/>
      <c r="E12" s="30"/>
      <c r="F12" s="30"/>
      <c r="G12" s="30"/>
      <c r="H12" s="30"/>
      <c r="I12" s="30"/>
      <c r="J12" s="30"/>
      <c r="K12" s="30"/>
      <c r="L12" s="30"/>
      <c r="M12" s="30"/>
      <c r="N12" s="30"/>
    </row>
    <row r="13" spans="1:20" x14ac:dyDescent="0.25">
      <c r="A13" s="33"/>
      <c r="C13" s="38"/>
      <c r="D13" s="30"/>
      <c r="E13" s="30"/>
      <c r="F13" s="30"/>
      <c r="G13" s="30"/>
      <c r="H13" s="30"/>
      <c r="I13" s="30"/>
      <c r="J13" s="30"/>
      <c r="K13" s="30"/>
      <c r="L13" s="30"/>
      <c r="M13" s="30"/>
      <c r="N13" s="30"/>
    </row>
    <row r="14" spans="1:20" x14ac:dyDescent="0.25">
      <c r="A14" s="33" t="s">
        <v>91</v>
      </c>
      <c r="B14" s="32"/>
      <c r="C14" s="39">
        <v>1856</v>
      </c>
      <c r="D14" s="40">
        <v>1866</v>
      </c>
      <c r="E14" s="40">
        <v>1872</v>
      </c>
      <c r="F14" s="40">
        <v>1876</v>
      </c>
      <c r="G14" s="40">
        <v>1886</v>
      </c>
      <c r="H14" s="40">
        <v>1891</v>
      </c>
      <c r="I14" s="40">
        <v>1896</v>
      </c>
      <c r="J14" s="40">
        <v>1901</v>
      </c>
      <c r="K14" s="40">
        <v>1906</v>
      </c>
      <c r="L14" s="40">
        <v>1911</v>
      </c>
      <c r="M14" s="40">
        <v>1921</v>
      </c>
      <c r="N14" s="40">
        <v>1926</v>
      </c>
      <c r="O14" s="40">
        <v>1931</v>
      </c>
      <c r="P14" s="40">
        <v>1936</v>
      </c>
      <c r="Q14" s="40">
        <v>1948</v>
      </c>
      <c r="R14" s="40">
        <v>1954</v>
      </c>
      <c r="S14" s="35">
        <v>1960</v>
      </c>
    </row>
    <row r="15" spans="1:20" x14ac:dyDescent="0.25">
      <c r="A15" s="28" t="s">
        <v>153</v>
      </c>
      <c r="B15" s="32"/>
      <c r="C15" s="41">
        <v>2496000</v>
      </c>
      <c r="D15" s="41">
        <v>2921000.0000000084</v>
      </c>
      <c r="E15" s="41">
        <v>2416000.0000000047</v>
      </c>
      <c r="F15" s="41">
        <v>2868000.0000000079</v>
      </c>
      <c r="G15" s="41">
        <v>3817000.000000014</v>
      </c>
      <c r="H15" s="41">
        <v>4125000.0000000023</v>
      </c>
      <c r="I15" s="41">
        <v>4428999.9999999953</v>
      </c>
      <c r="J15" s="41">
        <v>4739000.0000000019</v>
      </c>
      <c r="K15" s="41">
        <v>5231999.9999999935</v>
      </c>
      <c r="L15" s="41">
        <v>5562999.9999999888</v>
      </c>
      <c r="M15" s="41">
        <v>5803999.9999999972</v>
      </c>
      <c r="N15" s="41">
        <v>6066000.0000000121</v>
      </c>
      <c r="O15" s="41">
        <v>6553000.0000000149</v>
      </c>
      <c r="P15" s="41">
        <v>7236000.0000000075</v>
      </c>
      <c r="Q15" s="41">
        <v>8682000.0000000093</v>
      </c>
      <c r="R15" s="41">
        <v>9432999.9999999553</v>
      </c>
      <c r="S15" s="41">
        <v>10783999.999999968</v>
      </c>
    </row>
    <row r="16" spans="1:20" x14ac:dyDescent="0.25">
      <c r="A16" s="28" t="s">
        <v>108</v>
      </c>
      <c r="C16" s="41"/>
      <c r="D16" s="42">
        <f>((D15/C15)^(1/10))*100-100</f>
        <v>1.5847924446210016</v>
      </c>
      <c r="E16" s="42">
        <f>((E15/D15)^(1/6))*100-100</f>
        <v>-3.1140291480091093</v>
      </c>
      <c r="F16" s="42">
        <f>((F15/E15)^(1/4))*100-100</f>
        <v>4.38078394256938</v>
      </c>
      <c r="G16" s="42">
        <f>((G15/F15)^(1/10))*100-100</f>
        <v>2.8997456573071929</v>
      </c>
      <c r="H16" s="42">
        <f>((H15/G15)^(1/5))*100-100</f>
        <v>1.5641313778964587</v>
      </c>
      <c r="I16" s="42">
        <f>((I15/H15)^(1/5))*100-100</f>
        <v>1.4323168530997066</v>
      </c>
      <c r="J16" s="42">
        <f>((J15/I15)^(1/5))*100-100</f>
        <v>1.3622414576662152</v>
      </c>
      <c r="K16" s="43">
        <f>((K15/J15)^(1/5))*100-100</f>
        <v>1.9990684319003833</v>
      </c>
      <c r="L16" s="43">
        <f>((L15/K15)^(1/5))*100-100</f>
        <v>1.2344353646036126</v>
      </c>
      <c r="M16" s="43">
        <f>((M15/L15)^(1/10))*100-100</f>
        <v>0.42499860767006226</v>
      </c>
      <c r="N16" s="43">
        <f>((N15/M15)^(1/5))*100-100</f>
        <v>0.88695179762900977</v>
      </c>
      <c r="O16" s="43">
        <f>((O15/N15)^(1/5))*100-100</f>
        <v>1.5564596100146701</v>
      </c>
      <c r="P16" s="43">
        <f>((P15/O15)^(1/5))*100-100</f>
        <v>2.0027024440930887</v>
      </c>
      <c r="Q16" s="43">
        <f>((Q15/P15)^(1/12))*100-100</f>
        <v>1.5297776956030731</v>
      </c>
      <c r="R16" s="43">
        <f>((R15/Q15)^(1/6))*100-100</f>
        <v>1.3923079487889538</v>
      </c>
      <c r="S16" s="43">
        <f>((S15/R15)^(1/6))*100-100</f>
        <v>2.2558918299660604</v>
      </c>
    </row>
    <row r="17" spans="1:19" x14ac:dyDescent="0.25">
      <c r="A17" s="28" t="s">
        <v>152</v>
      </c>
      <c r="C17" s="44">
        <v>1</v>
      </c>
      <c r="D17" s="43">
        <v>1</v>
      </c>
      <c r="E17" s="43">
        <v>1</v>
      </c>
      <c r="F17" s="43">
        <v>1</v>
      </c>
      <c r="G17" s="43">
        <v>1</v>
      </c>
      <c r="H17" s="43">
        <v>1</v>
      </c>
      <c r="I17" s="43">
        <v>1</v>
      </c>
      <c r="J17" s="43">
        <v>1</v>
      </c>
      <c r="K17" s="30"/>
      <c r="L17" s="30"/>
      <c r="M17" s="30"/>
      <c r="N17" s="30"/>
    </row>
    <row r="18" spans="1:19" x14ac:dyDescent="0.25">
      <c r="A18" s="35" t="s">
        <v>151</v>
      </c>
      <c r="C18" s="34">
        <f>D18*(0.99^10)</f>
        <v>3014883.018456684</v>
      </c>
      <c r="D18" s="34">
        <f>E18*(0.99^6)</f>
        <v>3333638.6266029584</v>
      </c>
      <c r="E18" s="34">
        <f>F18*(0.99^4)</f>
        <v>3540848.5550374347</v>
      </c>
      <c r="F18" s="34">
        <f>G18*(0.99^10)</f>
        <v>3686095.4221925563</v>
      </c>
      <c r="G18" s="34">
        <f t="shared" ref="G18:H18" si="8">H18*(0.99^5)</f>
        <v>4075816.542645067</v>
      </c>
      <c r="H18" s="34">
        <f t="shared" si="8"/>
        <v>4285866.6534667257</v>
      </c>
      <c r="I18" s="34">
        <f>J18*(0.99^5)</f>
        <v>4506741.8464761013</v>
      </c>
      <c r="J18" s="34">
        <f t="shared" ref="J18:S18" si="9">J15</f>
        <v>4739000.0000000019</v>
      </c>
      <c r="K18" s="34">
        <f t="shared" si="9"/>
        <v>5231999.9999999935</v>
      </c>
      <c r="L18" s="34">
        <f t="shared" si="9"/>
        <v>5562999.9999999888</v>
      </c>
      <c r="M18" s="34">
        <f t="shared" si="9"/>
        <v>5803999.9999999972</v>
      </c>
      <c r="N18" s="34">
        <f t="shared" si="9"/>
        <v>6066000.0000000121</v>
      </c>
      <c r="O18" s="34">
        <f t="shared" si="9"/>
        <v>6553000.0000000149</v>
      </c>
      <c r="P18" s="34">
        <f t="shared" si="9"/>
        <v>7236000.0000000075</v>
      </c>
      <c r="Q18" s="34">
        <f t="shared" si="9"/>
        <v>8682000.0000000093</v>
      </c>
      <c r="R18" s="34">
        <f t="shared" si="9"/>
        <v>9432999.9999999553</v>
      </c>
      <c r="S18" s="34">
        <f t="shared" si="9"/>
        <v>10783999.999999968</v>
      </c>
    </row>
    <row r="19" spans="1:19" x14ac:dyDescent="0.25">
      <c r="A19" s="35"/>
      <c r="C19" s="34"/>
      <c r="D19" s="30"/>
      <c r="E19" s="30"/>
      <c r="F19" s="30"/>
      <c r="G19" s="30"/>
      <c r="H19" s="30"/>
      <c r="I19" s="34"/>
      <c r="J19" s="34"/>
      <c r="K19" s="34"/>
      <c r="L19" s="34"/>
      <c r="M19" s="34"/>
      <c r="N19" s="34"/>
      <c r="O19" s="34"/>
      <c r="P19" s="34"/>
      <c r="Q19" s="34"/>
      <c r="R19" s="34"/>
      <c r="S19" s="34"/>
    </row>
    <row r="20" spans="1:19" ht="106.5" customHeight="1" x14ac:dyDescent="0.25">
      <c r="A20" s="99" t="s">
        <v>154</v>
      </c>
      <c r="B20" s="99"/>
      <c r="C20" s="99"/>
      <c r="D20" s="99"/>
      <c r="E20" s="99"/>
      <c r="F20" s="99"/>
      <c r="G20" s="99"/>
      <c r="H20" s="45"/>
      <c r="I20" s="45"/>
      <c r="J20" s="45"/>
      <c r="K20" s="45"/>
      <c r="L20" s="45"/>
      <c r="M20" s="45"/>
      <c r="N20" s="45"/>
    </row>
    <row r="21" spans="1:19" ht="13.5" customHeight="1" x14ac:dyDescent="0.25">
      <c r="A21" s="35" t="s">
        <v>155</v>
      </c>
      <c r="B21" s="29"/>
      <c r="C21" s="29"/>
      <c r="D21" s="29"/>
      <c r="E21" s="29"/>
      <c r="F21" s="29"/>
      <c r="G21" s="29"/>
      <c r="H21" s="45"/>
      <c r="I21" s="45"/>
      <c r="J21" s="45"/>
      <c r="K21" s="45"/>
      <c r="L21" s="45"/>
      <c r="M21" s="45"/>
      <c r="N21" s="45"/>
    </row>
    <row r="22" spans="1:19" ht="13.5" customHeight="1" x14ac:dyDescent="0.25">
      <c r="A22" s="28" t="s">
        <v>160</v>
      </c>
      <c r="B22" s="29"/>
      <c r="C22" s="29"/>
      <c r="D22" s="29"/>
      <c r="E22" s="29"/>
      <c r="F22" s="29"/>
      <c r="G22" s="29"/>
      <c r="H22" s="45"/>
      <c r="I22" s="45"/>
      <c r="J22" s="45"/>
      <c r="K22" s="45"/>
      <c r="L22" s="45"/>
      <c r="M22" s="45"/>
      <c r="N22" s="45"/>
    </row>
    <row r="23" spans="1:19" x14ac:dyDescent="0.25">
      <c r="A23" s="28"/>
      <c r="C23" s="38"/>
      <c r="D23" s="30"/>
      <c r="E23" s="30"/>
      <c r="F23" s="30"/>
      <c r="G23" s="30"/>
      <c r="H23" s="30"/>
      <c r="I23" s="30"/>
      <c r="J23" s="30"/>
      <c r="K23" s="30"/>
      <c r="L23" s="30"/>
      <c r="M23" s="30"/>
      <c r="N23" s="30"/>
    </row>
    <row r="24" spans="1:19" x14ac:dyDescent="0.25">
      <c r="A24" s="35" t="s">
        <v>94</v>
      </c>
      <c r="C24" s="39">
        <v>1846</v>
      </c>
      <c r="D24" s="40">
        <v>1882</v>
      </c>
      <c r="E24" s="40">
        <v>1897</v>
      </c>
      <c r="F24" s="40">
        <v>1907</v>
      </c>
      <c r="G24" s="40">
        <v>1917</v>
      </c>
      <c r="H24" s="40">
        <v>1927</v>
      </c>
      <c r="I24" s="40">
        <v>1937</v>
      </c>
      <c r="J24" s="40">
        <v>1947</v>
      </c>
      <c r="K24" s="35">
        <v>1960</v>
      </c>
      <c r="L24" s="40"/>
      <c r="M24" s="40"/>
      <c r="N24" s="40"/>
      <c r="O24" s="46"/>
      <c r="P24" s="46"/>
      <c r="Q24" s="46"/>
      <c r="R24" s="46"/>
      <c r="S24" s="46"/>
    </row>
    <row r="25" spans="1:19" x14ac:dyDescent="0.25">
      <c r="A25" s="28" t="s">
        <v>153</v>
      </c>
      <c r="C25" s="41">
        <v>4476000.0000000093</v>
      </c>
      <c r="D25" s="41">
        <v>6817000</v>
      </c>
      <c r="E25" s="41">
        <v>9734405.0000000298</v>
      </c>
      <c r="F25" s="41">
        <v>11287000.000000019</v>
      </c>
      <c r="G25" s="41">
        <v>12718000.000000004</v>
      </c>
      <c r="H25" s="41">
        <v>14178000.000000019</v>
      </c>
      <c r="I25" s="41">
        <v>15921000.000000015</v>
      </c>
      <c r="J25" s="41">
        <v>19090447.000000108</v>
      </c>
      <c r="K25" s="41">
        <v>26100000.000000056</v>
      </c>
      <c r="L25" s="30"/>
      <c r="M25" s="30"/>
      <c r="N25" s="30"/>
    </row>
    <row r="26" spans="1:19" x14ac:dyDescent="0.25">
      <c r="A26" s="28" t="s">
        <v>108</v>
      </c>
      <c r="C26" s="38"/>
      <c r="D26" s="42">
        <f>((D25/C25)^(1/36))*100-100</f>
        <v>1.175437105252982</v>
      </c>
      <c r="E26" s="42">
        <f>((E25/D25)^(1/15))*100-100</f>
        <v>2.4034074210912166</v>
      </c>
      <c r="F26" s="43">
        <f>((F25/E25)^(1/10))*100-100</f>
        <v>1.4908550463186288</v>
      </c>
      <c r="G26" s="43">
        <f>((G25/F25)^(1/10))*100-100</f>
        <v>1.2008195534946537</v>
      </c>
      <c r="H26" s="43">
        <f t="shared" ref="H26:J26" si="10">((H25/G25)^(1/10))*100-100</f>
        <v>1.0926579216160377</v>
      </c>
      <c r="I26" s="43">
        <f t="shared" si="10"/>
        <v>1.1662232202226619</v>
      </c>
      <c r="J26" s="43">
        <f t="shared" si="10"/>
        <v>1.8320708195978881</v>
      </c>
      <c r="K26" s="43">
        <f>((K25/J25)^(1/13))*100-100</f>
        <v>2.4349197481538596</v>
      </c>
      <c r="L26" s="30"/>
      <c r="M26" s="30"/>
      <c r="N26" s="30"/>
    </row>
    <row r="27" spans="1:19" x14ac:dyDescent="0.25">
      <c r="A27" s="28" t="s">
        <v>152</v>
      </c>
      <c r="C27" s="44">
        <v>1</v>
      </c>
      <c r="D27" s="43">
        <v>1</v>
      </c>
      <c r="E27" s="43">
        <v>1</v>
      </c>
      <c r="L27" s="30"/>
      <c r="M27" s="30"/>
      <c r="N27" s="30"/>
    </row>
    <row r="28" spans="1:19" x14ac:dyDescent="0.25">
      <c r="A28" s="35" t="s">
        <v>151</v>
      </c>
      <c r="C28" s="34">
        <f>D28*(0.99^36)</f>
        <v>5459879.6295086527</v>
      </c>
      <c r="D28" s="47">
        <v>7839999.9999999963</v>
      </c>
      <c r="E28" s="47">
        <v>9734405.0000000298</v>
      </c>
      <c r="F28" s="47">
        <v>11287000.000000019</v>
      </c>
      <c r="G28" s="47">
        <v>12718000.000000004</v>
      </c>
      <c r="H28" s="47">
        <v>14178000.000000019</v>
      </c>
      <c r="I28" s="47">
        <v>15921000.000000015</v>
      </c>
      <c r="J28" s="47">
        <v>19090447.000000108</v>
      </c>
      <c r="K28" s="47">
        <v>26100000.000000056</v>
      </c>
      <c r="L28" s="30"/>
      <c r="M28" s="30"/>
      <c r="N28" s="30"/>
    </row>
    <row r="29" spans="1:19" ht="142.5" customHeight="1" x14ac:dyDescent="0.25">
      <c r="A29" s="99" t="s">
        <v>159</v>
      </c>
      <c r="B29" s="99"/>
      <c r="C29" s="99"/>
      <c r="D29" s="99"/>
      <c r="E29" s="99"/>
      <c r="F29" s="99"/>
      <c r="G29" s="99"/>
      <c r="H29" s="30"/>
      <c r="I29" s="30"/>
      <c r="J29" s="30"/>
      <c r="K29" s="30"/>
      <c r="L29" s="30"/>
      <c r="M29" s="30"/>
      <c r="N29" s="30"/>
    </row>
    <row r="30" spans="1:19" ht="15" customHeight="1" x14ac:dyDescent="0.25">
      <c r="A30" s="35" t="s">
        <v>155</v>
      </c>
      <c r="C30" s="38"/>
      <c r="D30" s="30"/>
      <c r="E30" s="30"/>
      <c r="F30" s="30"/>
      <c r="G30" s="30"/>
      <c r="H30" s="30"/>
      <c r="I30" s="30"/>
      <c r="J30" s="30"/>
      <c r="K30" s="30"/>
      <c r="L30" s="30"/>
      <c r="M30" s="30"/>
      <c r="N30" s="30"/>
    </row>
    <row r="31" spans="1:19" ht="12" customHeight="1" x14ac:dyDescent="0.25">
      <c r="A31" s="32" t="s">
        <v>157</v>
      </c>
      <c r="B31" s="35"/>
      <c r="D31" s="43"/>
      <c r="E31" s="43"/>
      <c r="F31" s="43"/>
      <c r="G31" s="43"/>
      <c r="H31" s="43"/>
      <c r="I31" s="43"/>
      <c r="J31" s="43"/>
      <c r="K31" s="43"/>
      <c r="L31" s="43"/>
      <c r="M31" s="43"/>
    </row>
    <row r="32" spans="1:19" ht="12" customHeight="1" x14ac:dyDescent="0.25">
      <c r="A32" s="28" t="s">
        <v>158</v>
      </c>
      <c r="B32" s="35"/>
      <c r="D32" s="35"/>
      <c r="F32" s="35"/>
    </row>
    <row r="33" spans="1:8" ht="12" customHeight="1" x14ac:dyDescent="0.25">
      <c r="A33" s="15" t="s">
        <v>156</v>
      </c>
      <c r="B33" s="35"/>
      <c r="D33" s="35"/>
      <c r="F33" s="35"/>
    </row>
    <row r="34" spans="1:8" ht="15" customHeight="1" x14ac:dyDescent="0.25">
      <c r="A34" s="48"/>
    </row>
    <row r="35" spans="1:8" ht="15" customHeight="1" x14ac:dyDescent="0.25">
      <c r="A35" s="28"/>
      <c r="D35" s="32"/>
      <c r="E35" s="43"/>
      <c r="G35" s="41"/>
    </row>
    <row r="36" spans="1:8" ht="15" customHeight="1" x14ac:dyDescent="0.25">
      <c r="A36" s="35"/>
      <c r="D36" s="49"/>
      <c r="E36" s="43"/>
      <c r="G36" s="41"/>
      <c r="H36" s="50"/>
    </row>
    <row r="37" spans="1:8" ht="15" customHeight="1" x14ac:dyDescent="0.25">
      <c r="A37" s="35"/>
      <c r="D37" s="49"/>
      <c r="E37" s="43"/>
      <c r="G37" s="41"/>
    </row>
    <row r="38" spans="1:8" ht="15" customHeight="1" x14ac:dyDescent="0.25">
      <c r="A38" s="35"/>
      <c r="D38" s="49"/>
      <c r="E38" s="43"/>
      <c r="G38" s="41"/>
    </row>
    <row r="39" spans="1:8" x14ac:dyDescent="0.25">
      <c r="A39" s="35"/>
      <c r="B39" s="51"/>
      <c r="C39" s="51"/>
      <c r="D39" s="49"/>
      <c r="E39" s="43"/>
      <c r="F39" s="51"/>
      <c r="G39" s="49"/>
    </row>
    <row r="40" spans="1:8" x14ac:dyDescent="0.25">
      <c r="A40" s="35"/>
      <c r="B40" s="51"/>
      <c r="C40" s="51"/>
      <c r="D40" s="49"/>
      <c r="E40" s="43"/>
      <c r="F40" s="51"/>
      <c r="G40" s="49"/>
    </row>
    <row r="41" spans="1:8" x14ac:dyDescent="0.25">
      <c r="A41" s="35"/>
      <c r="B41" s="51"/>
      <c r="C41" s="51"/>
      <c r="D41" s="49"/>
      <c r="E41" s="43"/>
      <c r="F41" s="51"/>
      <c r="G41" s="49"/>
    </row>
    <row r="42" spans="1:8" x14ac:dyDescent="0.25">
      <c r="A42" s="35"/>
      <c r="B42" s="51"/>
      <c r="C42" s="51"/>
      <c r="D42" s="49"/>
      <c r="E42" s="43"/>
      <c r="F42" s="51"/>
      <c r="G42" s="49"/>
    </row>
    <row r="43" spans="1:8" x14ac:dyDescent="0.25">
      <c r="A43" s="35"/>
      <c r="B43" s="51"/>
      <c r="C43" s="51"/>
      <c r="D43" s="49"/>
      <c r="E43" s="43"/>
      <c r="F43" s="51"/>
      <c r="G43" s="49"/>
    </row>
    <row r="44" spans="1:8" x14ac:dyDescent="0.25">
      <c r="A44" s="35"/>
      <c r="B44" s="51"/>
      <c r="C44" s="51"/>
      <c r="D44" s="49"/>
      <c r="E44" s="43"/>
      <c r="F44" s="51"/>
      <c r="G44" s="49"/>
    </row>
    <row r="45" spans="1:8" x14ac:dyDescent="0.25">
      <c r="A45" s="35"/>
      <c r="B45" s="32"/>
      <c r="C45" s="51"/>
      <c r="D45" s="49"/>
      <c r="E45" s="43"/>
      <c r="F45" s="51"/>
      <c r="G45" s="49"/>
    </row>
    <row r="46" spans="1:8" x14ac:dyDescent="0.25">
      <c r="A46" s="35"/>
      <c r="B46" s="49"/>
      <c r="C46" s="43"/>
      <c r="D46" s="49"/>
      <c r="E46" s="43"/>
      <c r="F46" s="51"/>
      <c r="G46" s="49"/>
    </row>
    <row r="47" spans="1:8" x14ac:dyDescent="0.25">
      <c r="A47" s="35"/>
      <c r="B47" s="49"/>
      <c r="C47" s="43"/>
      <c r="D47" s="49"/>
      <c r="E47" s="43"/>
      <c r="F47" s="51"/>
      <c r="G47" s="49"/>
    </row>
    <row r="48" spans="1:8" x14ac:dyDescent="0.25">
      <c r="A48" s="35"/>
      <c r="B48" s="49"/>
      <c r="C48" s="43"/>
      <c r="D48" s="49"/>
      <c r="E48" s="43"/>
      <c r="F48" s="51"/>
      <c r="G48" s="49"/>
    </row>
    <row r="49" spans="1:7" x14ac:dyDescent="0.25">
      <c r="A49" s="35"/>
      <c r="B49" s="49"/>
      <c r="C49" s="43"/>
      <c r="D49" s="49"/>
      <c r="E49" s="43"/>
      <c r="F49" s="32"/>
      <c r="G49" s="49"/>
    </row>
    <row r="50" spans="1:7" x14ac:dyDescent="0.25">
      <c r="A50" s="35"/>
      <c r="B50" s="49"/>
      <c r="C50" s="43"/>
      <c r="D50" s="49"/>
      <c r="E50" s="43"/>
      <c r="F50" s="49"/>
      <c r="G50" s="43"/>
    </row>
    <row r="51" spans="1:7" x14ac:dyDescent="0.25">
      <c r="A51" s="35"/>
      <c r="B51" s="49"/>
      <c r="C51" s="43"/>
      <c r="D51" s="49"/>
      <c r="E51" s="43"/>
      <c r="F51" s="49"/>
      <c r="G51" s="43"/>
    </row>
    <row r="52" spans="1:7" x14ac:dyDescent="0.25">
      <c r="A52" s="35"/>
      <c r="B52" s="49"/>
      <c r="C52" s="43"/>
      <c r="D52" s="49"/>
      <c r="E52" s="43"/>
      <c r="F52" s="49"/>
      <c r="G52" s="43"/>
    </row>
    <row r="53" spans="1:7" x14ac:dyDescent="0.25">
      <c r="A53" s="35"/>
      <c r="B53" s="49"/>
      <c r="C53" s="43"/>
      <c r="D53" s="49"/>
      <c r="E53" s="43"/>
      <c r="F53" s="49"/>
      <c r="G53" s="43"/>
    </row>
    <row r="54" spans="1:7" x14ac:dyDescent="0.25">
      <c r="A54" s="35"/>
      <c r="B54" s="49"/>
      <c r="C54" s="43"/>
      <c r="D54" s="49"/>
      <c r="E54" s="43"/>
      <c r="F54" s="49"/>
      <c r="G54" s="43"/>
    </row>
    <row r="55" spans="1:7" x14ac:dyDescent="0.25">
      <c r="A55" s="35"/>
      <c r="B55" s="32"/>
      <c r="C55" s="43"/>
      <c r="D55" s="49"/>
      <c r="E55" s="43"/>
      <c r="F55" s="49"/>
      <c r="G55" s="43"/>
    </row>
    <row r="56" spans="1:7" x14ac:dyDescent="0.25">
      <c r="A56" s="35"/>
      <c r="B56" s="49"/>
      <c r="C56" s="43"/>
      <c r="D56" s="49"/>
      <c r="E56" s="43"/>
      <c r="F56" s="49"/>
      <c r="G56" s="43"/>
    </row>
    <row r="57" spans="1:7" x14ac:dyDescent="0.25">
      <c r="A57" s="35"/>
      <c r="B57" s="49"/>
      <c r="C57" s="43"/>
      <c r="D57" s="49"/>
      <c r="E57" s="43"/>
      <c r="F57" s="49"/>
      <c r="G57" s="43"/>
    </row>
    <row r="58" spans="1:7" x14ac:dyDescent="0.25">
      <c r="A58" s="35"/>
      <c r="B58" s="49"/>
      <c r="C58" s="43"/>
      <c r="D58" s="49"/>
      <c r="E58" s="43"/>
      <c r="F58" s="49"/>
      <c r="G58" s="43"/>
    </row>
    <row r="59" spans="1:7" x14ac:dyDescent="0.25">
      <c r="A59" s="35"/>
      <c r="B59" s="49"/>
      <c r="C59" s="43"/>
      <c r="D59" s="49"/>
      <c r="E59" s="43"/>
      <c r="F59" s="49"/>
      <c r="G59" s="43"/>
    </row>
    <row r="60" spans="1:7" x14ac:dyDescent="0.25">
      <c r="A60" s="35"/>
      <c r="B60" s="49"/>
      <c r="C60" s="43"/>
      <c r="D60" s="49"/>
      <c r="E60" s="43"/>
      <c r="F60" s="49"/>
      <c r="G60" s="43"/>
    </row>
    <row r="61" spans="1:7" x14ac:dyDescent="0.25">
      <c r="A61" s="35"/>
      <c r="B61" s="32"/>
      <c r="C61" s="43"/>
      <c r="D61" s="49"/>
      <c r="E61" s="43"/>
      <c r="F61" s="49"/>
      <c r="G61" s="43"/>
    </row>
    <row r="62" spans="1:7" x14ac:dyDescent="0.25">
      <c r="A62" s="35"/>
      <c r="B62" s="49"/>
      <c r="C62" s="43"/>
      <c r="D62" s="49"/>
      <c r="E62" s="43"/>
      <c r="F62" s="49"/>
      <c r="G62" s="43"/>
    </row>
    <row r="63" spans="1:7" x14ac:dyDescent="0.25">
      <c r="A63" s="35"/>
      <c r="B63" s="49"/>
      <c r="C63" s="43"/>
      <c r="D63" s="49"/>
      <c r="E63" s="43"/>
      <c r="F63" s="49"/>
      <c r="G63" s="43"/>
    </row>
    <row r="64" spans="1:7" x14ac:dyDescent="0.25">
      <c r="A64" s="35"/>
      <c r="B64" s="49"/>
      <c r="C64" s="43"/>
      <c r="D64" s="49"/>
      <c r="E64" s="43"/>
      <c r="F64" s="49"/>
      <c r="G64" s="43"/>
    </row>
    <row r="65" spans="1:7" x14ac:dyDescent="0.25">
      <c r="A65" s="35"/>
      <c r="B65" s="32"/>
      <c r="C65" s="43"/>
      <c r="D65" s="49"/>
      <c r="E65" s="43"/>
      <c r="F65" s="49"/>
      <c r="G65" s="43"/>
    </row>
    <row r="66" spans="1:7" x14ac:dyDescent="0.25">
      <c r="A66" s="35"/>
      <c r="B66" s="49"/>
      <c r="C66" s="43"/>
      <c r="D66" s="49"/>
      <c r="E66" s="43"/>
      <c r="F66" s="49"/>
      <c r="G66" s="43"/>
    </row>
    <row r="67" spans="1:7" x14ac:dyDescent="0.25">
      <c r="A67" s="35"/>
      <c r="B67" s="49"/>
      <c r="C67" s="43"/>
      <c r="D67" s="49"/>
      <c r="E67" s="43"/>
      <c r="F67" s="49"/>
      <c r="G67" s="43"/>
    </row>
    <row r="68" spans="1:7" x14ac:dyDescent="0.25">
      <c r="A68" s="35"/>
      <c r="B68" s="49"/>
      <c r="C68" s="43"/>
      <c r="D68" s="49"/>
      <c r="E68" s="43"/>
      <c r="F68" s="49"/>
      <c r="G68" s="43"/>
    </row>
    <row r="69" spans="1:7" x14ac:dyDescent="0.25">
      <c r="A69" s="35"/>
      <c r="B69" s="49"/>
      <c r="C69" s="43"/>
      <c r="D69" s="49"/>
      <c r="E69" s="43"/>
      <c r="F69" s="49"/>
      <c r="G69" s="43"/>
    </row>
    <row r="70" spans="1:7" x14ac:dyDescent="0.25">
      <c r="A70" s="35"/>
      <c r="B70" s="49"/>
      <c r="C70" s="43"/>
      <c r="D70" s="49"/>
      <c r="E70" s="43"/>
      <c r="F70" s="32"/>
      <c r="G70" s="43"/>
    </row>
    <row r="71" spans="1:7" x14ac:dyDescent="0.25">
      <c r="A71" s="35"/>
      <c r="B71" s="49"/>
      <c r="C71" s="43"/>
      <c r="D71" s="32"/>
      <c r="E71" s="43"/>
      <c r="F71" s="49"/>
      <c r="G71" s="43"/>
    </row>
    <row r="72" spans="1:7" x14ac:dyDescent="0.25">
      <c r="A72" s="35"/>
      <c r="B72" s="49"/>
      <c r="C72" s="43"/>
      <c r="D72" s="49"/>
      <c r="E72" s="43"/>
      <c r="F72" s="49"/>
      <c r="G72" s="43"/>
    </row>
    <row r="73" spans="1:7" x14ac:dyDescent="0.25">
      <c r="A73" s="35"/>
      <c r="B73" s="49"/>
      <c r="C73" s="43"/>
      <c r="D73" s="49"/>
      <c r="E73" s="43"/>
      <c r="F73" s="49"/>
      <c r="G73" s="43"/>
    </row>
    <row r="74" spans="1:7" x14ac:dyDescent="0.25">
      <c r="A74" s="35"/>
      <c r="B74" s="49"/>
      <c r="C74" s="43"/>
      <c r="D74" s="49"/>
      <c r="E74" s="43"/>
      <c r="F74" s="49"/>
      <c r="G74" s="43"/>
    </row>
    <row r="75" spans="1:7" x14ac:dyDescent="0.25">
      <c r="A75" s="35"/>
      <c r="B75" s="32"/>
      <c r="C75" s="43"/>
      <c r="D75" s="49"/>
      <c r="E75" s="43"/>
      <c r="F75" s="49"/>
      <c r="G75" s="43"/>
    </row>
    <row r="76" spans="1:7" x14ac:dyDescent="0.25">
      <c r="A76" s="35"/>
      <c r="B76" s="49"/>
      <c r="C76" s="43"/>
      <c r="D76" s="49"/>
      <c r="E76" s="43"/>
      <c r="F76" s="49"/>
      <c r="G76" s="43"/>
    </row>
    <row r="77" spans="1:7" x14ac:dyDescent="0.25">
      <c r="A77" s="35"/>
      <c r="B77" s="49"/>
      <c r="C77" s="43"/>
      <c r="D77" s="49"/>
      <c r="E77" s="43"/>
      <c r="F77" s="49"/>
      <c r="G77" s="43"/>
    </row>
    <row r="78" spans="1:7" x14ac:dyDescent="0.25">
      <c r="A78" s="35"/>
      <c r="B78" s="49"/>
      <c r="C78" s="43"/>
      <c r="D78" s="49"/>
      <c r="E78" s="43"/>
      <c r="F78" s="49"/>
      <c r="G78" s="43"/>
    </row>
    <row r="79" spans="1:7" x14ac:dyDescent="0.25">
      <c r="A79" s="35"/>
      <c r="B79" s="49"/>
      <c r="C79" s="43"/>
      <c r="D79" s="49"/>
      <c r="E79" s="43"/>
      <c r="F79" s="49"/>
      <c r="G79" s="43"/>
    </row>
    <row r="80" spans="1:7" x14ac:dyDescent="0.25">
      <c r="A80" s="35"/>
      <c r="B80" s="32"/>
      <c r="C80" s="43"/>
      <c r="D80" s="49"/>
      <c r="E80" s="43"/>
      <c r="F80" s="32"/>
      <c r="G80" s="43"/>
    </row>
    <row r="81" spans="1:7" x14ac:dyDescent="0.25">
      <c r="A81" s="35"/>
      <c r="B81" s="49"/>
      <c r="C81" s="43"/>
      <c r="D81" s="49"/>
      <c r="E81" s="43"/>
      <c r="F81" s="49"/>
      <c r="G81" s="43"/>
    </row>
    <row r="82" spans="1:7" x14ac:dyDescent="0.25">
      <c r="A82" s="35"/>
      <c r="B82" s="49"/>
      <c r="C82" s="43"/>
      <c r="D82" s="49"/>
      <c r="E82" s="43"/>
      <c r="F82" s="49"/>
      <c r="G82" s="43"/>
    </row>
    <row r="83" spans="1:7" x14ac:dyDescent="0.25">
      <c r="A83" s="35"/>
      <c r="B83" s="49"/>
      <c r="C83" s="43"/>
      <c r="D83" s="49"/>
      <c r="E83" s="43"/>
      <c r="F83" s="49"/>
      <c r="G83" s="43"/>
    </row>
    <row r="84" spans="1:7" x14ac:dyDescent="0.25">
      <c r="A84" s="35"/>
      <c r="B84" s="49"/>
      <c r="C84" s="43"/>
      <c r="D84" s="49"/>
      <c r="E84" s="43"/>
      <c r="F84" s="49"/>
      <c r="G84" s="43"/>
    </row>
    <row r="85" spans="1:7" x14ac:dyDescent="0.25">
      <c r="A85" s="35"/>
      <c r="B85" s="32"/>
      <c r="C85" s="43"/>
      <c r="D85" s="49"/>
      <c r="E85" s="43"/>
      <c r="F85" s="49"/>
      <c r="G85" s="43"/>
    </row>
    <row r="86" spans="1:7" x14ac:dyDescent="0.25">
      <c r="A86" s="35"/>
      <c r="B86" s="49"/>
      <c r="C86" s="43"/>
      <c r="D86" s="32"/>
      <c r="E86" s="43"/>
      <c r="F86" s="49"/>
      <c r="G86" s="43"/>
    </row>
    <row r="87" spans="1:7" x14ac:dyDescent="0.25">
      <c r="A87" s="35"/>
      <c r="B87" s="49"/>
      <c r="C87" s="43"/>
      <c r="D87" s="49"/>
      <c r="E87" s="43"/>
      <c r="F87" s="49"/>
      <c r="G87" s="43"/>
    </row>
    <row r="88" spans="1:7" x14ac:dyDescent="0.25">
      <c r="A88" s="35"/>
      <c r="B88" s="49"/>
      <c r="C88" s="43"/>
      <c r="D88" s="49"/>
      <c r="E88" s="43"/>
      <c r="F88" s="49"/>
      <c r="G88" s="43"/>
    </row>
    <row r="89" spans="1:7" x14ac:dyDescent="0.25">
      <c r="A89" s="35"/>
      <c r="B89" s="49"/>
      <c r="C89" s="43"/>
      <c r="D89" s="49"/>
      <c r="E89" s="43"/>
      <c r="F89" s="49"/>
      <c r="G89" s="43"/>
    </row>
    <row r="90" spans="1:7" x14ac:dyDescent="0.25">
      <c r="A90" s="35"/>
      <c r="B90" s="41"/>
      <c r="C90" s="43"/>
      <c r="D90" s="49"/>
      <c r="E90" s="43"/>
      <c r="F90" s="49"/>
      <c r="G90" s="43"/>
    </row>
    <row r="91" spans="1:7" x14ac:dyDescent="0.25">
      <c r="A91" s="35"/>
      <c r="B91" s="49"/>
      <c r="C91" s="43"/>
      <c r="D91" s="49"/>
      <c r="E91" s="43"/>
      <c r="F91" s="49"/>
      <c r="G91" s="43"/>
    </row>
    <row r="92" spans="1:7" x14ac:dyDescent="0.25">
      <c r="A92" s="35"/>
      <c r="B92" s="49"/>
      <c r="C92" s="43"/>
      <c r="D92" s="49"/>
      <c r="E92" s="43"/>
      <c r="F92" s="49"/>
      <c r="G92" s="43"/>
    </row>
    <row r="93" spans="1:7" x14ac:dyDescent="0.25">
      <c r="A93" s="35"/>
      <c r="B93" s="49"/>
      <c r="C93" s="43"/>
      <c r="D93" s="49"/>
      <c r="E93" s="43"/>
      <c r="F93" s="49"/>
      <c r="G93" s="43"/>
    </row>
    <row r="94" spans="1:7" x14ac:dyDescent="0.25">
      <c r="A94" s="35"/>
      <c r="B94" s="49"/>
      <c r="C94" s="43"/>
      <c r="D94" s="49"/>
      <c r="E94" s="43"/>
      <c r="F94" s="49"/>
      <c r="G94" s="43"/>
    </row>
    <row r="95" spans="1:7" x14ac:dyDescent="0.25">
      <c r="A95" s="35"/>
      <c r="B95" s="41"/>
      <c r="C95" s="43"/>
      <c r="D95" s="49"/>
      <c r="E95" s="43"/>
      <c r="F95" s="49"/>
      <c r="G95" s="43"/>
    </row>
    <row r="96" spans="1:7" x14ac:dyDescent="0.25">
      <c r="A96" s="35"/>
      <c r="B96" s="49"/>
      <c r="C96" s="43"/>
      <c r="D96" s="32"/>
      <c r="E96" s="43"/>
      <c r="F96" s="49"/>
      <c r="G96" s="43"/>
    </row>
    <row r="97" spans="1:7" x14ac:dyDescent="0.25">
      <c r="A97" s="35"/>
      <c r="B97" s="49"/>
      <c r="C97" s="43"/>
      <c r="D97" s="49"/>
      <c r="E97" s="43"/>
      <c r="F97" s="49"/>
      <c r="G97" s="43"/>
    </row>
    <row r="98" spans="1:7" x14ac:dyDescent="0.25">
      <c r="A98" s="35"/>
      <c r="B98" s="49"/>
      <c r="C98" s="43"/>
      <c r="D98" s="49"/>
      <c r="E98" s="43"/>
      <c r="F98" s="49"/>
      <c r="G98" s="43"/>
    </row>
    <row r="99" spans="1:7" x14ac:dyDescent="0.25">
      <c r="A99" s="35"/>
      <c r="B99" s="49"/>
      <c r="C99" s="43"/>
      <c r="D99" s="49"/>
      <c r="E99" s="43"/>
      <c r="F99" s="49"/>
      <c r="G99" s="43"/>
    </row>
    <row r="100" spans="1:7" x14ac:dyDescent="0.25">
      <c r="A100" s="35"/>
      <c r="B100" s="41"/>
      <c r="C100" s="43"/>
      <c r="D100" s="49"/>
      <c r="E100" s="43"/>
      <c r="F100" s="41"/>
      <c r="G100" s="43"/>
    </row>
    <row r="101" spans="1:7" x14ac:dyDescent="0.25">
      <c r="A101" s="35"/>
      <c r="B101" s="49"/>
      <c r="C101" s="43"/>
      <c r="D101" s="49"/>
      <c r="E101" s="43"/>
      <c r="F101" s="49"/>
      <c r="G101" s="43"/>
    </row>
    <row r="102" spans="1:7" x14ac:dyDescent="0.25">
      <c r="A102" s="35"/>
      <c r="B102" s="49"/>
      <c r="C102" s="43"/>
      <c r="D102" s="49"/>
      <c r="E102" s="43"/>
      <c r="F102" s="49"/>
      <c r="G102" s="43"/>
    </row>
    <row r="103" spans="1:7" x14ac:dyDescent="0.25">
      <c r="A103" s="35"/>
      <c r="B103" s="49"/>
      <c r="C103" s="43"/>
      <c r="D103" s="49"/>
      <c r="E103" s="43"/>
      <c r="F103" s="49"/>
      <c r="G103" s="43"/>
    </row>
    <row r="104" spans="1:7" x14ac:dyDescent="0.25">
      <c r="A104" s="35"/>
      <c r="B104" s="49"/>
      <c r="C104" s="43"/>
      <c r="D104" s="49"/>
      <c r="E104" s="43"/>
      <c r="F104" s="49"/>
      <c r="G104" s="43"/>
    </row>
    <row r="105" spans="1:7" x14ac:dyDescent="0.25">
      <c r="A105" s="35"/>
      <c r="B105" s="49"/>
      <c r="C105" s="43"/>
      <c r="D105" s="49"/>
      <c r="E105" s="43"/>
      <c r="F105" s="49"/>
      <c r="G105" s="43"/>
    </row>
    <row r="106" spans="1:7" x14ac:dyDescent="0.25">
      <c r="A106" s="35"/>
      <c r="B106" s="49"/>
      <c r="C106" s="43"/>
      <c r="D106" s="32"/>
      <c r="E106" s="43"/>
      <c r="F106" s="49"/>
      <c r="G106" s="43"/>
    </row>
    <row r="107" spans="1:7" x14ac:dyDescent="0.25">
      <c r="A107" s="35"/>
      <c r="B107" s="49"/>
      <c r="C107" s="43"/>
      <c r="D107" s="49"/>
      <c r="E107" s="43"/>
      <c r="F107" s="49"/>
      <c r="G107" s="43"/>
    </row>
    <row r="108" spans="1:7" x14ac:dyDescent="0.25">
      <c r="A108" s="35"/>
      <c r="B108" s="49"/>
      <c r="C108" s="43"/>
      <c r="D108" s="49"/>
      <c r="E108" s="43"/>
      <c r="F108" s="49"/>
      <c r="G108" s="43"/>
    </row>
    <row r="109" spans="1:7" x14ac:dyDescent="0.25">
      <c r="A109" s="35"/>
      <c r="B109" s="49"/>
      <c r="C109" s="43"/>
      <c r="D109" s="49"/>
      <c r="E109" s="43"/>
      <c r="F109" s="49"/>
      <c r="G109" s="43"/>
    </row>
    <row r="110" spans="1:7" x14ac:dyDescent="0.25">
      <c r="A110" s="35"/>
      <c r="B110" s="41"/>
      <c r="C110" s="43"/>
      <c r="D110" s="49"/>
      <c r="E110" s="43"/>
      <c r="F110" s="41"/>
      <c r="G110" s="43"/>
    </row>
    <row r="111" spans="1:7" x14ac:dyDescent="0.25">
      <c r="A111" s="35"/>
      <c r="B111" s="49"/>
      <c r="C111" s="43"/>
      <c r="D111" s="49"/>
      <c r="E111" s="43"/>
      <c r="F111" s="49"/>
      <c r="G111" s="43"/>
    </row>
    <row r="112" spans="1:7" x14ac:dyDescent="0.25">
      <c r="A112" s="35"/>
      <c r="B112" s="49"/>
      <c r="C112" s="43"/>
      <c r="D112" s="49"/>
      <c r="E112" s="43"/>
      <c r="F112" s="49"/>
      <c r="G112" s="43"/>
    </row>
    <row r="113" spans="1:7" x14ac:dyDescent="0.25">
      <c r="A113" s="35"/>
      <c r="B113" s="49"/>
      <c r="C113" s="43"/>
      <c r="D113" s="49"/>
      <c r="E113" s="43"/>
      <c r="F113" s="49"/>
      <c r="G113" s="43"/>
    </row>
    <row r="114" spans="1:7" x14ac:dyDescent="0.25">
      <c r="A114" s="35"/>
      <c r="B114" s="49"/>
      <c r="C114" s="43"/>
      <c r="D114" s="49"/>
      <c r="E114" s="43"/>
      <c r="F114" s="49"/>
      <c r="G114" s="43"/>
    </row>
    <row r="115" spans="1:7" x14ac:dyDescent="0.25">
      <c r="A115" s="35"/>
      <c r="B115" s="41"/>
      <c r="C115" s="43"/>
      <c r="D115" s="49"/>
      <c r="E115" s="43"/>
      <c r="F115" s="41"/>
      <c r="G115" s="43"/>
    </row>
    <row r="116" spans="1:7" x14ac:dyDescent="0.25">
      <c r="A116" s="35"/>
      <c r="B116" s="49"/>
      <c r="C116" s="43"/>
      <c r="D116" s="41"/>
      <c r="E116" s="43"/>
      <c r="F116" s="49"/>
      <c r="G116" s="43"/>
    </row>
    <row r="117" spans="1:7" x14ac:dyDescent="0.25">
      <c r="A117" s="35"/>
      <c r="B117" s="49"/>
      <c r="C117" s="43"/>
      <c r="D117" s="49"/>
      <c r="E117" s="43"/>
      <c r="F117" s="49"/>
      <c r="G117" s="43"/>
    </row>
    <row r="118" spans="1:7" x14ac:dyDescent="0.25">
      <c r="A118" s="35"/>
      <c r="B118" s="49"/>
      <c r="C118" s="43"/>
      <c r="D118" s="49"/>
      <c r="E118" s="43"/>
      <c r="F118" s="49"/>
      <c r="G118" s="43"/>
    </row>
    <row r="119" spans="1:7" x14ac:dyDescent="0.25">
      <c r="A119" s="35"/>
      <c r="B119" s="49"/>
      <c r="C119" s="43"/>
      <c r="D119" s="49"/>
      <c r="E119" s="43"/>
      <c r="F119" s="49"/>
      <c r="G119" s="43"/>
    </row>
    <row r="120" spans="1:7" x14ac:dyDescent="0.25">
      <c r="A120" s="35"/>
      <c r="B120" s="41"/>
      <c r="C120" s="43"/>
      <c r="D120" s="49"/>
      <c r="E120" s="43"/>
      <c r="F120" s="41"/>
      <c r="G120" s="43"/>
    </row>
    <row r="121" spans="1:7" x14ac:dyDescent="0.25">
      <c r="A121" s="35"/>
      <c r="B121" s="49"/>
      <c r="C121" s="43"/>
      <c r="D121" s="49"/>
      <c r="E121" s="43"/>
      <c r="F121" s="49"/>
      <c r="G121" s="43"/>
    </row>
    <row r="122" spans="1:7" x14ac:dyDescent="0.25">
      <c r="A122" s="35"/>
      <c r="B122" s="49"/>
      <c r="C122" s="43"/>
      <c r="D122" s="49"/>
      <c r="E122" s="43"/>
      <c r="F122" s="49"/>
      <c r="G122" s="43"/>
    </row>
    <row r="123" spans="1:7" x14ac:dyDescent="0.25">
      <c r="A123" s="35"/>
      <c r="B123" s="49"/>
      <c r="C123" s="43"/>
      <c r="D123" s="49"/>
      <c r="E123" s="43"/>
      <c r="F123" s="49"/>
      <c r="G123" s="43"/>
    </row>
    <row r="124" spans="1:7" x14ac:dyDescent="0.25">
      <c r="A124" s="35"/>
      <c r="B124" s="49"/>
      <c r="C124" s="43"/>
      <c r="D124" s="49"/>
      <c r="E124" s="43"/>
      <c r="F124" s="49"/>
      <c r="G124" s="43"/>
    </row>
    <row r="125" spans="1:7" x14ac:dyDescent="0.25">
      <c r="A125" s="35"/>
      <c r="B125" s="41"/>
      <c r="C125" s="43"/>
      <c r="D125" s="49"/>
      <c r="E125" s="43"/>
      <c r="F125" s="41"/>
      <c r="G125" s="43"/>
    </row>
    <row r="126" spans="1:7" x14ac:dyDescent="0.25">
      <c r="A126" s="35"/>
      <c r="B126" s="49"/>
      <c r="C126" s="43"/>
      <c r="D126" s="41"/>
      <c r="E126" s="43"/>
      <c r="F126" s="49"/>
      <c r="G126" s="43"/>
    </row>
    <row r="127" spans="1:7" x14ac:dyDescent="0.25">
      <c r="A127" s="35"/>
      <c r="B127" s="49"/>
      <c r="C127" s="43"/>
      <c r="D127" s="49"/>
      <c r="E127" s="43"/>
      <c r="F127" s="49"/>
      <c r="G127" s="43"/>
    </row>
    <row r="128" spans="1:7" x14ac:dyDescent="0.25">
      <c r="A128" s="35"/>
      <c r="B128" s="49"/>
      <c r="C128" s="43"/>
      <c r="D128" s="49"/>
      <c r="E128" s="43"/>
      <c r="F128" s="49"/>
      <c r="G128" s="43"/>
    </row>
    <row r="129" spans="1:7" x14ac:dyDescent="0.25">
      <c r="A129" s="35"/>
      <c r="B129" s="49"/>
      <c r="C129" s="43"/>
      <c r="D129" s="49"/>
      <c r="E129" s="43"/>
      <c r="F129" s="49"/>
      <c r="G129" s="43"/>
    </row>
    <row r="130" spans="1:7" x14ac:dyDescent="0.25">
      <c r="A130" s="35"/>
      <c r="B130" s="49"/>
      <c r="C130" s="43"/>
      <c r="D130" s="49"/>
      <c r="E130" s="43"/>
      <c r="F130" s="49"/>
      <c r="G130" s="43"/>
    </row>
    <row r="131" spans="1:7" x14ac:dyDescent="0.25">
      <c r="A131" s="35"/>
      <c r="B131" s="49"/>
      <c r="C131" s="43"/>
      <c r="D131" s="49"/>
      <c r="E131" s="43"/>
      <c r="F131" s="49"/>
      <c r="G131" s="43"/>
    </row>
    <row r="132" spans="1:7" x14ac:dyDescent="0.25">
      <c r="A132" s="35"/>
      <c r="B132" s="49"/>
      <c r="C132" s="43"/>
      <c r="D132" s="49"/>
      <c r="E132" s="43"/>
      <c r="F132" s="49"/>
      <c r="G132" s="43"/>
    </row>
    <row r="133" spans="1:7" x14ac:dyDescent="0.25">
      <c r="A133" s="35"/>
      <c r="B133" s="49"/>
      <c r="C133" s="43"/>
      <c r="D133" s="49"/>
      <c r="E133" s="43"/>
      <c r="F133" s="49"/>
      <c r="G133" s="43"/>
    </row>
    <row r="134" spans="1:7" x14ac:dyDescent="0.25">
      <c r="A134" s="35"/>
      <c r="B134" s="49"/>
      <c r="C134" s="43"/>
      <c r="D134" s="49"/>
      <c r="E134" s="43"/>
      <c r="F134" s="49"/>
      <c r="G134" s="43"/>
    </row>
    <row r="135" spans="1:7" x14ac:dyDescent="0.25">
      <c r="A135" s="35"/>
      <c r="B135" s="49"/>
      <c r="C135" s="43"/>
      <c r="D135" s="49"/>
      <c r="E135" s="43"/>
      <c r="F135" s="41"/>
      <c r="G135" s="43"/>
    </row>
    <row r="136" spans="1:7" x14ac:dyDescent="0.25">
      <c r="A136" s="35"/>
      <c r="B136" s="49"/>
      <c r="C136" s="43"/>
      <c r="D136" s="41"/>
      <c r="E136" s="43"/>
      <c r="F136" s="49"/>
      <c r="G136" s="43"/>
    </row>
    <row r="137" spans="1:7" x14ac:dyDescent="0.25">
      <c r="A137" s="35"/>
      <c r="B137" s="41"/>
      <c r="C137" s="43"/>
      <c r="D137" s="49"/>
      <c r="E137" s="43"/>
      <c r="F137" s="49"/>
      <c r="G137" s="43"/>
    </row>
    <row r="138" spans="1:7" x14ac:dyDescent="0.25">
      <c r="A138" s="35"/>
      <c r="B138" s="49"/>
      <c r="C138" s="43"/>
      <c r="D138" s="49"/>
      <c r="E138" s="43"/>
      <c r="F138" s="49"/>
      <c r="G138" s="43"/>
    </row>
    <row r="139" spans="1:7" x14ac:dyDescent="0.25">
      <c r="A139" s="35"/>
      <c r="B139" s="49"/>
      <c r="C139" s="43"/>
      <c r="D139" s="49"/>
      <c r="E139" s="43"/>
      <c r="F139" s="49"/>
      <c r="G139" s="43"/>
    </row>
    <row r="140" spans="1:7" x14ac:dyDescent="0.25">
      <c r="A140" s="35"/>
      <c r="B140" s="49"/>
      <c r="C140" s="43"/>
      <c r="D140" s="49"/>
      <c r="E140" s="43"/>
      <c r="F140" s="49"/>
      <c r="G140" s="43"/>
    </row>
    <row r="141" spans="1:7" x14ac:dyDescent="0.25">
      <c r="A141" s="35"/>
      <c r="B141" s="49"/>
      <c r="C141" s="43"/>
      <c r="D141" s="49"/>
      <c r="E141" s="43"/>
      <c r="F141" s="49"/>
      <c r="G141" s="43"/>
    </row>
    <row r="142" spans="1:7" x14ac:dyDescent="0.25">
      <c r="A142" s="35"/>
      <c r="B142" s="49"/>
      <c r="C142" s="43"/>
      <c r="D142" s="49"/>
      <c r="E142" s="43"/>
      <c r="F142" s="49"/>
      <c r="G142" s="43"/>
    </row>
    <row r="143" spans="1:7" x14ac:dyDescent="0.25">
      <c r="A143" s="35"/>
      <c r="B143" s="41"/>
      <c r="C143" s="43"/>
      <c r="D143" s="49"/>
      <c r="E143" s="43"/>
      <c r="F143" s="49"/>
      <c r="G143" s="43"/>
    </row>
    <row r="144" spans="1:7" x14ac:dyDescent="0.25">
      <c r="A144" s="35"/>
      <c r="B144" s="49"/>
      <c r="C144" s="43"/>
      <c r="D144" s="49"/>
      <c r="E144" s="43"/>
      <c r="F144" s="49"/>
      <c r="G144" s="43"/>
    </row>
    <row r="145" spans="1:7" x14ac:dyDescent="0.25">
      <c r="A145" s="35"/>
      <c r="B145" s="49"/>
      <c r="C145" s="43"/>
      <c r="D145" s="49"/>
      <c r="E145" s="43"/>
      <c r="F145" s="41"/>
      <c r="G145" s="43"/>
    </row>
    <row r="146" spans="1:7" x14ac:dyDescent="0.25">
      <c r="A146" s="35"/>
      <c r="B146" s="49"/>
      <c r="C146" s="43"/>
      <c r="D146" s="49"/>
      <c r="E146" s="43"/>
      <c r="F146" s="49"/>
      <c r="G146" s="43"/>
    </row>
    <row r="147" spans="1:7" x14ac:dyDescent="0.25">
      <c r="A147" s="35"/>
      <c r="B147" s="49"/>
      <c r="C147" s="43"/>
      <c r="D147" s="49"/>
      <c r="E147" s="43"/>
      <c r="F147" s="49"/>
      <c r="G147" s="43"/>
    </row>
    <row r="148" spans="1:7" x14ac:dyDescent="0.25">
      <c r="A148" s="35"/>
      <c r="B148" s="49"/>
      <c r="C148" s="43"/>
      <c r="D148" s="49"/>
      <c r="E148" s="43"/>
      <c r="F148" s="49"/>
      <c r="G148" s="43"/>
    </row>
    <row r="149" spans="1:7" x14ac:dyDescent="0.25">
      <c r="A149" s="35"/>
      <c r="B149" s="41"/>
      <c r="C149" s="43"/>
      <c r="D149" s="41"/>
      <c r="E149" s="43"/>
      <c r="F149" s="49"/>
      <c r="G149" s="43"/>
    </row>
    <row r="150" spans="1:7" x14ac:dyDescent="0.25">
      <c r="A150" s="35"/>
      <c r="F150" s="49"/>
      <c r="G150" s="43"/>
    </row>
    <row r="151" spans="1:7" x14ac:dyDescent="0.25">
      <c r="A151" s="35"/>
      <c r="F151" s="49"/>
      <c r="G151" s="43"/>
    </row>
    <row r="152" spans="1:7" x14ac:dyDescent="0.25">
      <c r="A152" s="35"/>
      <c r="F152" s="49"/>
      <c r="G152" s="43"/>
    </row>
    <row r="153" spans="1:7" x14ac:dyDescent="0.25">
      <c r="A153" s="35"/>
      <c r="F153" s="49"/>
      <c r="G153" s="43"/>
    </row>
    <row r="154" spans="1:7" x14ac:dyDescent="0.25">
      <c r="A154" s="35"/>
      <c r="F154" s="49"/>
      <c r="G154" s="43"/>
    </row>
    <row r="155" spans="1:7" x14ac:dyDescent="0.25">
      <c r="A155" s="35"/>
      <c r="F155" s="41"/>
      <c r="G155" s="43"/>
    </row>
  </sheetData>
  <mergeCells count="2">
    <mergeCell ref="A20:G20"/>
    <mergeCell ref="A29:G29"/>
  </mergeCells>
  <phoneticPr fontId="1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6"/>
  <sheetViews>
    <sheetView workbookViewId="0">
      <selection activeCell="C10" sqref="C10:N10"/>
    </sheetView>
  </sheetViews>
  <sheetFormatPr defaultRowHeight="13.2" x14ac:dyDescent="0.25"/>
  <cols>
    <col min="1" max="1" width="20.88671875" style="32" customWidth="1"/>
    <col min="2" max="2" width="17.109375" style="32" customWidth="1"/>
    <col min="3" max="3" width="13.5546875" style="28" customWidth="1"/>
    <col min="4" max="4" width="13.6640625" style="28" customWidth="1"/>
    <col min="5" max="5" width="12.44140625" style="28" customWidth="1"/>
    <col min="6" max="6" width="11.88671875" style="28" customWidth="1"/>
    <col min="7" max="7" width="12.44140625" style="28" customWidth="1"/>
    <col min="8" max="8" width="12.5546875" style="28" customWidth="1"/>
    <col min="9" max="9" width="12.33203125" style="28" customWidth="1"/>
    <col min="10" max="12" width="11.88671875" style="28" customWidth="1"/>
    <col min="13" max="13" width="12.6640625" style="28" customWidth="1"/>
    <col min="14" max="14" width="12" style="28" customWidth="1"/>
    <col min="15" max="15" width="9.109375" style="28"/>
    <col min="16" max="17" width="11.109375" style="31" customWidth="1"/>
    <col min="18" max="18" width="9.109375" style="28"/>
    <col min="19" max="20" width="10.6640625" style="28" customWidth="1"/>
    <col min="21" max="21" width="9.44140625" style="32" bestFit="1" customWidth="1"/>
    <col min="22" max="22" width="9.109375" style="32"/>
    <col min="23" max="23" width="8.33203125" style="32" customWidth="1"/>
    <col min="24" max="24" width="11.88671875" style="32" customWidth="1"/>
    <col min="25" max="25" width="11.6640625" style="32" customWidth="1"/>
    <col min="26" max="256" width="9.109375" style="32"/>
    <col min="257" max="257" width="22.5546875" style="32" customWidth="1"/>
    <col min="258" max="258" width="20.33203125" style="32" customWidth="1"/>
    <col min="259" max="259" width="13.5546875" style="32" customWidth="1"/>
    <col min="260" max="260" width="13.6640625" style="32" customWidth="1"/>
    <col min="261" max="261" width="12.44140625" style="32" customWidth="1"/>
    <col min="262" max="262" width="11.88671875" style="32" customWidth="1"/>
    <col min="263" max="263" width="12.44140625" style="32" customWidth="1"/>
    <col min="264" max="264" width="12.5546875" style="32" customWidth="1"/>
    <col min="265" max="265" width="12.33203125" style="32" customWidth="1"/>
    <col min="266" max="268" width="11.88671875" style="32" customWidth="1"/>
    <col min="269" max="269" width="12.6640625" style="32" customWidth="1"/>
    <col min="270" max="270" width="12" style="32" customWidth="1"/>
    <col min="271" max="271" width="9.109375" style="32"/>
    <col min="272" max="272" width="11.88671875" style="32" customWidth="1"/>
    <col min="273" max="273" width="13.88671875" style="32" customWidth="1"/>
    <col min="274" max="274" width="9.109375" style="32"/>
    <col min="275" max="275" width="10.44140625" style="32" bestFit="1" customWidth="1"/>
    <col min="276" max="276" width="9.109375" style="32"/>
    <col min="277" max="277" width="9.44140625" style="32" bestFit="1" customWidth="1"/>
    <col min="278" max="278" width="9.109375" style="32"/>
    <col min="279" max="279" width="8.33203125" style="32" customWidth="1"/>
    <col min="280" max="280" width="11.88671875" style="32" customWidth="1"/>
    <col min="281" max="281" width="11.6640625" style="32" customWidth="1"/>
    <col min="282" max="512" width="9.109375" style="32"/>
    <col min="513" max="513" width="22.5546875" style="32" customWidth="1"/>
    <col min="514" max="514" width="20.33203125" style="32" customWidth="1"/>
    <col min="515" max="515" width="13.5546875" style="32" customWidth="1"/>
    <col min="516" max="516" width="13.6640625" style="32" customWidth="1"/>
    <col min="517" max="517" width="12.44140625" style="32" customWidth="1"/>
    <col min="518" max="518" width="11.88671875" style="32" customWidth="1"/>
    <col min="519" max="519" width="12.44140625" style="32" customWidth="1"/>
    <col min="520" max="520" width="12.5546875" style="32" customWidth="1"/>
    <col min="521" max="521" width="12.33203125" style="32" customWidth="1"/>
    <col min="522" max="524" width="11.88671875" style="32" customWidth="1"/>
    <col min="525" max="525" width="12.6640625" style="32" customWidth="1"/>
    <col min="526" max="526" width="12" style="32" customWidth="1"/>
    <col min="527" max="527" width="9.109375" style="32"/>
    <col min="528" max="528" width="11.88671875" style="32" customWidth="1"/>
    <col min="529" max="529" width="13.88671875" style="32" customWidth="1"/>
    <col min="530" max="530" width="9.109375" style="32"/>
    <col min="531" max="531" width="10.44140625" style="32" bestFit="1" customWidth="1"/>
    <col min="532" max="532" width="9.109375" style="32"/>
    <col min="533" max="533" width="9.44140625" style="32" bestFit="1" customWidth="1"/>
    <col min="534" max="534" width="9.109375" style="32"/>
    <col min="535" max="535" width="8.33203125" style="32" customWidth="1"/>
    <col min="536" max="536" width="11.88671875" style="32" customWidth="1"/>
    <col min="537" max="537" width="11.6640625" style="32" customWidth="1"/>
    <col min="538" max="768" width="9.109375" style="32"/>
    <col min="769" max="769" width="22.5546875" style="32" customWidth="1"/>
    <col min="770" max="770" width="20.33203125" style="32" customWidth="1"/>
    <col min="771" max="771" width="13.5546875" style="32" customWidth="1"/>
    <col min="772" max="772" width="13.6640625" style="32" customWidth="1"/>
    <col min="773" max="773" width="12.44140625" style="32" customWidth="1"/>
    <col min="774" max="774" width="11.88671875" style="32" customWidth="1"/>
    <col min="775" max="775" width="12.44140625" style="32" customWidth="1"/>
    <col min="776" max="776" width="12.5546875" style="32" customWidth="1"/>
    <col min="777" max="777" width="12.33203125" style="32" customWidth="1"/>
    <col min="778" max="780" width="11.88671875" style="32" customWidth="1"/>
    <col min="781" max="781" width="12.6640625" style="32" customWidth="1"/>
    <col min="782" max="782" width="12" style="32" customWidth="1"/>
    <col min="783" max="783" width="9.109375" style="32"/>
    <col min="784" max="784" width="11.88671875" style="32" customWidth="1"/>
    <col min="785" max="785" width="13.88671875" style="32" customWidth="1"/>
    <col min="786" max="786" width="9.109375" style="32"/>
    <col min="787" max="787" width="10.44140625" style="32" bestFit="1" customWidth="1"/>
    <col min="788" max="788" width="9.109375" style="32"/>
    <col min="789" max="789" width="9.44140625" style="32" bestFit="1" customWidth="1"/>
    <col min="790" max="790" width="9.109375" style="32"/>
    <col min="791" max="791" width="8.33203125" style="32" customWidth="1"/>
    <col min="792" max="792" width="11.88671875" style="32" customWidth="1"/>
    <col min="793" max="793" width="11.6640625" style="32" customWidth="1"/>
    <col min="794" max="1024" width="9.109375" style="32"/>
    <col min="1025" max="1025" width="22.5546875" style="32" customWidth="1"/>
    <col min="1026" max="1026" width="20.33203125" style="32" customWidth="1"/>
    <col min="1027" max="1027" width="13.5546875" style="32" customWidth="1"/>
    <col min="1028" max="1028" width="13.6640625" style="32" customWidth="1"/>
    <col min="1029" max="1029" width="12.44140625" style="32" customWidth="1"/>
    <col min="1030" max="1030" width="11.88671875" style="32" customWidth="1"/>
    <col min="1031" max="1031" width="12.44140625" style="32" customWidth="1"/>
    <col min="1032" max="1032" width="12.5546875" style="32" customWidth="1"/>
    <col min="1033" max="1033" width="12.33203125" style="32" customWidth="1"/>
    <col min="1034" max="1036" width="11.88671875" style="32" customWidth="1"/>
    <col min="1037" max="1037" width="12.6640625" style="32" customWidth="1"/>
    <col min="1038" max="1038" width="12" style="32" customWidth="1"/>
    <col min="1039" max="1039" width="9.109375" style="32"/>
    <col min="1040" max="1040" width="11.88671875" style="32" customWidth="1"/>
    <col min="1041" max="1041" width="13.88671875" style="32" customWidth="1"/>
    <col min="1042" max="1042" width="9.109375" style="32"/>
    <col min="1043" max="1043" width="10.44140625" style="32" bestFit="1" customWidth="1"/>
    <col min="1044" max="1044" width="9.109375" style="32"/>
    <col min="1045" max="1045" width="9.44140625" style="32" bestFit="1" customWidth="1"/>
    <col min="1046" max="1046" width="9.109375" style="32"/>
    <col min="1047" max="1047" width="8.33203125" style="32" customWidth="1"/>
    <col min="1048" max="1048" width="11.88671875" style="32" customWidth="1"/>
    <col min="1049" max="1049" width="11.6640625" style="32" customWidth="1"/>
    <col min="1050" max="1280" width="9.109375" style="32"/>
    <col min="1281" max="1281" width="22.5546875" style="32" customWidth="1"/>
    <col min="1282" max="1282" width="20.33203125" style="32" customWidth="1"/>
    <col min="1283" max="1283" width="13.5546875" style="32" customWidth="1"/>
    <col min="1284" max="1284" width="13.6640625" style="32" customWidth="1"/>
    <col min="1285" max="1285" width="12.44140625" style="32" customWidth="1"/>
    <col min="1286" max="1286" width="11.88671875" style="32" customWidth="1"/>
    <col min="1287" max="1287" width="12.44140625" style="32" customWidth="1"/>
    <col min="1288" max="1288" width="12.5546875" style="32" customWidth="1"/>
    <col min="1289" max="1289" width="12.33203125" style="32" customWidth="1"/>
    <col min="1290" max="1292" width="11.88671875" style="32" customWidth="1"/>
    <col min="1293" max="1293" width="12.6640625" style="32" customWidth="1"/>
    <col min="1294" max="1294" width="12" style="32" customWidth="1"/>
    <col min="1295" max="1295" width="9.109375" style="32"/>
    <col min="1296" max="1296" width="11.88671875" style="32" customWidth="1"/>
    <col min="1297" max="1297" width="13.88671875" style="32" customWidth="1"/>
    <col min="1298" max="1298" width="9.109375" style="32"/>
    <col min="1299" max="1299" width="10.44140625" style="32" bestFit="1" customWidth="1"/>
    <col min="1300" max="1300" width="9.109375" style="32"/>
    <col min="1301" max="1301" width="9.44140625" style="32" bestFit="1" customWidth="1"/>
    <col min="1302" max="1302" width="9.109375" style="32"/>
    <col min="1303" max="1303" width="8.33203125" style="32" customWidth="1"/>
    <col min="1304" max="1304" width="11.88671875" style="32" customWidth="1"/>
    <col min="1305" max="1305" width="11.6640625" style="32" customWidth="1"/>
    <col min="1306" max="1536" width="9.109375" style="32"/>
    <col min="1537" max="1537" width="22.5546875" style="32" customWidth="1"/>
    <col min="1538" max="1538" width="20.33203125" style="32" customWidth="1"/>
    <col min="1539" max="1539" width="13.5546875" style="32" customWidth="1"/>
    <col min="1540" max="1540" width="13.6640625" style="32" customWidth="1"/>
    <col min="1541" max="1541" width="12.44140625" style="32" customWidth="1"/>
    <col min="1542" max="1542" width="11.88671875" style="32" customWidth="1"/>
    <col min="1543" max="1543" width="12.44140625" style="32" customWidth="1"/>
    <col min="1544" max="1544" width="12.5546875" style="32" customWidth="1"/>
    <col min="1545" max="1545" width="12.33203125" style="32" customWidth="1"/>
    <col min="1546" max="1548" width="11.88671875" style="32" customWidth="1"/>
    <col min="1549" max="1549" width="12.6640625" style="32" customWidth="1"/>
    <col min="1550" max="1550" width="12" style="32" customWidth="1"/>
    <col min="1551" max="1551" width="9.109375" style="32"/>
    <col min="1552" max="1552" width="11.88671875" style="32" customWidth="1"/>
    <col min="1553" max="1553" width="13.88671875" style="32" customWidth="1"/>
    <col min="1554" max="1554" width="9.109375" style="32"/>
    <col min="1555" max="1555" width="10.44140625" style="32" bestFit="1" customWidth="1"/>
    <col min="1556" max="1556" width="9.109375" style="32"/>
    <col min="1557" max="1557" width="9.44140625" style="32" bestFit="1" customWidth="1"/>
    <col min="1558" max="1558" width="9.109375" style="32"/>
    <col min="1559" max="1559" width="8.33203125" style="32" customWidth="1"/>
    <col min="1560" max="1560" width="11.88671875" style="32" customWidth="1"/>
    <col min="1561" max="1561" width="11.6640625" style="32" customWidth="1"/>
    <col min="1562" max="1792" width="9.109375" style="32"/>
    <col min="1793" max="1793" width="22.5546875" style="32" customWidth="1"/>
    <col min="1794" max="1794" width="20.33203125" style="32" customWidth="1"/>
    <col min="1795" max="1795" width="13.5546875" style="32" customWidth="1"/>
    <col min="1796" max="1796" width="13.6640625" style="32" customWidth="1"/>
    <col min="1797" max="1797" width="12.44140625" style="32" customWidth="1"/>
    <col min="1798" max="1798" width="11.88671875" style="32" customWidth="1"/>
    <col min="1799" max="1799" width="12.44140625" style="32" customWidth="1"/>
    <col min="1800" max="1800" width="12.5546875" style="32" customWidth="1"/>
    <col min="1801" max="1801" width="12.33203125" style="32" customWidth="1"/>
    <col min="1802" max="1804" width="11.88671875" style="32" customWidth="1"/>
    <col min="1805" max="1805" width="12.6640625" style="32" customWidth="1"/>
    <col min="1806" max="1806" width="12" style="32" customWidth="1"/>
    <col min="1807" max="1807" width="9.109375" style="32"/>
    <col min="1808" max="1808" width="11.88671875" style="32" customWidth="1"/>
    <col min="1809" max="1809" width="13.88671875" style="32" customWidth="1"/>
    <col min="1810" max="1810" width="9.109375" style="32"/>
    <col min="1811" max="1811" width="10.44140625" style="32" bestFit="1" customWidth="1"/>
    <col min="1812" max="1812" width="9.109375" style="32"/>
    <col min="1813" max="1813" width="9.44140625" style="32" bestFit="1" customWidth="1"/>
    <col min="1814" max="1814" width="9.109375" style="32"/>
    <col min="1815" max="1815" width="8.33203125" style="32" customWidth="1"/>
    <col min="1816" max="1816" width="11.88671875" style="32" customWidth="1"/>
    <col min="1817" max="1817" width="11.6640625" style="32" customWidth="1"/>
    <col min="1818" max="2048" width="9.109375" style="32"/>
    <col min="2049" max="2049" width="22.5546875" style="32" customWidth="1"/>
    <col min="2050" max="2050" width="20.33203125" style="32" customWidth="1"/>
    <col min="2051" max="2051" width="13.5546875" style="32" customWidth="1"/>
    <col min="2052" max="2052" width="13.6640625" style="32" customWidth="1"/>
    <col min="2053" max="2053" width="12.44140625" style="32" customWidth="1"/>
    <col min="2054" max="2054" width="11.88671875" style="32" customWidth="1"/>
    <col min="2055" max="2055" width="12.44140625" style="32" customWidth="1"/>
    <col min="2056" max="2056" width="12.5546875" style="32" customWidth="1"/>
    <col min="2057" max="2057" width="12.33203125" style="32" customWidth="1"/>
    <col min="2058" max="2060" width="11.88671875" style="32" customWidth="1"/>
    <col min="2061" max="2061" width="12.6640625" style="32" customWidth="1"/>
    <col min="2062" max="2062" width="12" style="32" customWidth="1"/>
    <col min="2063" max="2063" width="9.109375" style="32"/>
    <col min="2064" max="2064" width="11.88671875" style="32" customWidth="1"/>
    <col min="2065" max="2065" width="13.88671875" style="32" customWidth="1"/>
    <col min="2066" max="2066" width="9.109375" style="32"/>
    <col min="2067" max="2067" width="10.44140625" style="32" bestFit="1" customWidth="1"/>
    <col min="2068" max="2068" width="9.109375" style="32"/>
    <col min="2069" max="2069" width="9.44140625" style="32" bestFit="1" customWidth="1"/>
    <col min="2070" max="2070" width="9.109375" style="32"/>
    <col min="2071" max="2071" width="8.33203125" style="32" customWidth="1"/>
    <col min="2072" max="2072" width="11.88671875" style="32" customWidth="1"/>
    <col min="2073" max="2073" width="11.6640625" style="32" customWidth="1"/>
    <col min="2074" max="2304" width="9.109375" style="32"/>
    <col min="2305" max="2305" width="22.5546875" style="32" customWidth="1"/>
    <col min="2306" max="2306" width="20.33203125" style="32" customWidth="1"/>
    <col min="2307" max="2307" width="13.5546875" style="32" customWidth="1"/>
    <col min="2308" max="2308" width="13.6640625" style="32" customWidth="1"/>
    <col min="2309" max="2309" width="12.44140625" style="32" customWidth="1"/>
    <col min="2310" max="2310" width="11.88671875" style="32" customWidth="1"/>
    <col min="2311" max="2311" width="12.44140625" style="32" customWidth="1"/>
    <col min="2312" max="2312" width="12.5546875" style="32" customWidth="1"/>
    <col min="2313" max="2313" width="12.33203125" style="32" customWidth="1"/>
    <col min="2314" max="2316" width="11.88671875" style="32" customWidth="1"/>
    <col min="2317" max="2317" width="12.6640625" style="32" customWidth="1"/>
    <col min="2318" max="2318" width="12" style="32" customWidth="1"/>
    <col min="2319" max="2319" width="9.109375" style="32"/>
    <col min="2320" max="2320" width="11.88671875" style="32" customWidth="1"/>
    <col min="2321" max="2321" width="13.88671875" style="32" customWidth="1"/>
    <col min="2322" max="2322" width="9.109375" style="32"/>
    <col min="2323" max="2323" width="10.44140625" style="32" bestFit="1" customWidth="1"/>
    <col min="2324" max="2324" width="9.109375" style="32"/>
    <col min="2325" max="2325" width="9.44140625" style="32" bestFit="1" customWidth="1"/>
    <col min="2326" max="2326" width="9.109375" style="32"/>
    <col min="2327" max="2327" width="8.33203125" style="32" customWidth="1"/>
    <col min="2328" max="2328" width="11.88671875" style="32" customWidth="1"/>
    <col min="2329" max="2329" width="11.6640625" style="32" customWidth="1"/>
    <col min="2330" max="2560" width="9.109375" style="32"/>
    <col min="2561" max="2561" width="22.5546875" style="32" customWidth="1"/>
    <col min="2562" max="2562" width="20.33203125" style="32" customWidth="1"/>
    <col min="2563" max="2563" width="13.5546875" style="32" customWidth="1"/>
    <col min="2564" max="2564" width="13.6640625" style="32" customWidth="1"/>
    <col min="2565" max="2565" width="12.44140625" style="32" customWidth="1"/>
    <col min="2566" max="2566" width="11.88671875" style="32" customWidth="1"/>
    <col min="2567" max="2567" width="12.44140625" style="32" customWidth="1"/>
    <col min="2568" max="2568" width="12.5546875" style="32" customWidth="1"/>
    <col min="2569" max="2569" width="12.33203125" style="32" customWidth="1"/>
    <col min="2570" max="2572" width="11.88671875" style="32" customWidth="1"/>
    <col min="2573" max="2573" width="12.6640625" style="32" customWidth="1"/>
    <col min="2574" max="2574" width="12" style="32" customWidth="1"/>
    <col min="2575" max="2575" width="9.109375" style="32"/>
    <col min="2576" max="2576" width="11.88671875" style="32" customWidth="1"/>
    <col min="2577" max="2577" width="13.88671875" style="32" customWidth="1"/>
    <col min="2578" max="2578" width="9.109375" style="32"/>
    <col min="2579" max="2579" width="10.44140625" style="32" bestFit="1" customWidth="1"/>
    <col min="2580" max="2580" width="9.109375" style="32"/>
    <col min="2581" max="2581" width="9.44140625" style="32" bestFit="1" customWidth="1"/>
    <col min="2582" max="2582" width="9.109375" style="32"/>
    <col min="2583" max="2583" width="8.33203125" style="32" customWidth="1"/>
    <col min="2584" max="2584" width="11.88671875" style="32" customWidth="1"/>
    <col min="2585" max="2585" width="11.6640625" style="32" customWidth="1"/>
    <col min="2586" max="2816" width="9.109375" style="32"/>
    <col min="2817" max="2817" width="22.5546875" style="32" customWidth="1"/>
    <col min="2818" max="2818" width="20.33203125" style="32" customWidth="1"/>
    <col min="2819" max="2819" width="13.5546875" style="32" customWidth="1"/>
    <col min="2820" max="2820" width="13.6640625" style="32" customWidth="1"/>
    <col min="2821" max="2821" width="12.44140625" style="32" customWidth="1"/>
    <col min="2822" max="2822" width="11.88671875" style="32" customWidth="1"/>
    <col min="2823" max="2823" width="12.44140625" style="32" customWidth="1"/>
    <col min="2824" max="2824" width="12.5546875" style="32" customWidth="1"/>
    <col min="2825" max="2825" width="12.33203125" style="32" customWidth="1"/>
    <col min="2826" max="2828" width="11.88671875" style="32" customWidth="1"/>
    <col min="2829" max="2829" width="12.6640625" style="32" customWidth="1"/>
    <col min="2830" max="2830" width="12" style="32" customWidth="1"/>
    <col min="2831" max="2831" width="9.109375" style="32"/>
    <col min="2832" max="2832" width="11.88671875" style="32" customWidth="1"/>
    <col min="2833" max="2833" width="13.88671875" style="32" customWidth="1"/>
    <col min="2834" max="2834" width="9.109375" style="32"/>
    <col min="2835" max="2835" width="10.44140625" style="32" bestFit="1" customWidth="1"/>
    <col min="2836" max="2836" width="9.109375" style="32"/>
    <col min="2837" max="2837" width="9.44140625" style="32" bestFit="1" customWidth="1"/>
    <col min="2838" max="2838" width="9.109375" style="32"/>
    <col min="2839" max="2839" width="8.33203125" style="32" customWidth="1"/>
    <col min="2840" max="2840" width="11.88671875" style="32" customWidth="1"/>
    <col min="2841" max="2841" width="11.6640625" style="32" customWidth="1"/>
    <col min="2842" max="3072" width="9.109375" style="32"/>
    <col min="3073" max="3073" width="22.5546875" style="32" customWidth="1"/>
    <col min="3074" max="3074" width="20.33203125" style="32" customWidth="1"/>
    <col min="3075" max="3075" width="13.5546875" style="32" customWidth="1"/>
    <col min="3076" max="3076" width="13.6640625" style="32" customWidth="1"/>
    <col min="3077" max="3077" width="12.44140625" style="32" customWidth="1"/>
    <col min="3078" max="3078" width="11.88671875" style="32" customWidth="1"/>
    <col min="3079" max="3079" width="12.44140625" style="32" customWidth="1"/>
    <col min="3080" max="3080" width="12.5546875" style="32" customWidth="1"/>
    <col min="3081" max="3081" width="12.33203125" style="32" customWidth="1"/>
    <col min="3082" max="3084" width="11.88671875" style="32" customWidth="1"/>
    <col min="3085" max="3085" width="12.6640625" style="32" customWidth="1"/>
    <col min="3086" max="3086" width="12" style="32" customWidth="1"/>
    <col min="3087" max="3087" width="9.109375" style="32"/>
    <col min="3088" max="3088" width="11.88671875" style="32" customWidth="1"/>
    <col min="3089" max="3089" width="13.88671875" style="32" customWidth="1"/>
    <col min="3090" max="3090" width="9.109375" style="32"/>
    <col min="3091" max="3091" width="10.44140625" style="32" bestFit="1" customWidth="1"/>
    <col min="3092" max="3092" width="9.109375" style="32"/>
    <col min="3093" max="3093" width="9.44140625" style="32" bestFit="1" customWidth="1"/>
    <col min="3094" max="3094" width="9.109375" style="32"/>
    <col min="3095" max="3095" width="8.33203125" style="32" customWidth="1"/>
    <col min="3096" max="3096" width="11.88671875" style="32" customWidth="1"/>
    <col min="3097" max="3097" width="11.6640625" style="32" customWidth="1"/>
    <col min="3098" max="3328" width="9.109375" style="32"/>
    <col min="3329" max="3329" width="22.5546875" style="32" customWidth="1"/>
    <col min="3330" max="3330" width="20.33203125" style="32" customWidth="1"/>
    <col min="3331" max="3331" width="13.5546875" style="32" customWidth="1"/>
    <col min="3332" max="3332" width="13.6640625" style="32" customWidth="1"/>
    <col min="3333" max="3333" width="12.44140625" style="32" customWidth="1"/>
    <col min="3334" max="3334" width="11.88671875" style="32" customWidth="1"/>
    <col min="3335" max="3335" width="12.44140625" style="32" customWidth="1"/>
    <col min="3336" max="3336" width="12.5546875" style="32" customWidth="1"/>
    <col min="3337" max="3337" width="12.33203125" style="32" customWidth="1"/>
    <col min="3338" max="3340" width="11.88671875" style="32" customWidth="1"/>
    <col min="3341" max="3341" width="12.6640625" style="32" customWidth="1"/>
    <col min="3342" max="3342" width="12" style="32" customWidth="1"/>
    <col min="3343" max="3343" width="9.109375" style="32"/>
    <col min="3344" max="3344" width="11.88671875" style="32" customWidth="1"/>
    <col min="3345" max="3345" width="13.88671875" style="32" customWidth="1"/>
    <col min="3346" max="3346" width="9.109375" style="32"/>
    <col min="3347" max="3347" width="10.44140625" style="32" bestFit="1" customWidth="1"/>
    <col min="3348" max="3348" width="9.109375" style="32"/>
    <col min="3349" max="3349" width="9.44140625" style="32" bestFit="1" customWidth="1"/>
    <col min="3350" max="3350" width="9.109375" style="32"/>
    <col min="3351" max="3351" width="8.33203125" style="32" customWidth="1"/>
    <col min="3352" max="3352" width="11.88671875" style="32" customWidth="1"/>
    <col min="3353" max="3353" width="11.6640625" style="32" customWidth="1"/>
    <col min="3354" max="3584" width="9.109375" style="32"/>
    <col min="3585" max="3585" width="22.5546875" style="32" customWidth="1"/>
    <col min="3586" max="3586" width="20.33203125" style="32" customWidth="1"/>
    <col min="3587" max="3587" width="13.5546875" style="32" customWidth="1"/>
    <col min="3588" max="3588" width="13.6640625" style="32" customWidth="1"/>
    <col min="3589" max="3589" width="12.44140625" style="32" customWidth="1"/>
    <col min="3590" max="3590" width="11.88671875" style="32" customWidth="1"/>
    <col min="3591" max="3591" width="12.44140625" style="32" customWidth="1"/>
    <col min="3592" max="3592" width="12.5546875" style="32" customWidth="1"/>
    <col min="3593" max="3593" width="12.33203125" style="32" customWidth="1"/>
    <col min="3594" max="3596" width="11.88671875" style="32" customWidth="1"/>
    <col min="3597" max="3597" width="12.6640625" style="32" customWidth="1"/>
    <col min="3598" max="3598" width="12" style="32" customWidth="1"/>
    <col min="3599" max="3599" width="9.109375" style="32"/>
    <col min="3600" max="3600" width="11.88671875" style="32" customWidth="1"/>
    <col min="3601" max="3601" width="13.88671875" style="32" customWidth="1"/>
    <col min="3602" max="3602" width="9.109375" style="32"/>
    <col min="3603" max="3603" width="10.44140625" style="32" bestFit="1" customWidth="1"/>
    <col min="3604" max="3604" width="9.109375" style="32"/>
    <col min="3605" max="3605" width="9.44140625" style="32" bestFit="1" customWidth="1"/>
    <col min="3606" max="3606" width="9.109375" style="32"/>
    <col min="3607" max="3607" width="8.33203125" style="32" customWidth="1"/>
    <col min="3608" max="3608" width="11.88671875" style="32" customWidth="1"/>
    <col min="3609" max="3609" width="11.6640625" style="32" customWidth="1"/>
    <col min="3610" max="3840" width="9.109375" style="32"/>
    <col min="3841" max="3841" width="22.5546875" style="32" customWidth="1"/>
    <col min="3842" max="3842" width="20.33203125" style="32" customWidth="1"/>
    <col min="3843" max="3843" width="13.5546875" style="32" customWidth="1"/>
    <col min="3844" max="3844" width="13.6640625" style="32" customWidth="1"/>
    <col min="3845" max="3845" width="12.44140625" style="32" customWidth="1"/>
    <col min="3846" max="3846" width="11.88671875" style="32" customWidth="1"/>
    <col min="3847" max="3847" width="12.44140625" style="32" customWidth="1"/>
    <col min="3848" max="3848" width="12.5546875" style="32" customWidth="1"/>
    <col min="3849" max="3849" width="12.33203125" style="32" customWidth="1"/>
    <col min="3850" max="3852" width="11.88671875" style="32" customWidth="1"/>
    <col min="3853" max="3853" width="12.6640625" style="32" customWidth="1"/>
    <col min="3854" max="3854" width="12" style="32" customWidth="1"/>
    <col min="3855" max="3855" width="9.109375" style="32"/>
    <col min="3856" max="3856" width="11.88671875" style="32" customWidth="1"/>
    <col min="3857" max="3857" width="13.88671875" style="32" customWidth="1"/>
    <col min="3858" max="3858" width="9.109375" style="32"/>
    <col min="3859" max="3859" width="10.44140625" style="32" bestFit="1" customWidth="1"/>
    <col min="3860" max="3860" width="9.109375" style="32"/>
    <col min="3861" max="3861" width="9.44140625" style="32" bestFit="1" customWidth="1"/>
    <col min="3862" max="3862" width="9.109375" style="32"/>
    <col min="3863" max="3863" width="8.33203125" style="32" customWidth="1"/>
    <col min="3864" max="3864" width="11.88671875" style="32" customWidth="1"/>
    <col min="3865" max="3865" width="11.6640625" style="32" customWidth="1"/>
    <col min="3866" max="4096" width="9.109375" style="32"/>
    <col min="4097" max="4097" width="22.5546875" style="32" customWidth="1"/>
    <col min="4098" max="4098" width="20.33203125" style="32" customWidth="1"/>
    <col min="4099" max="4099" width="13.5546875" style="32" customWidth="1"/>
    <col min="4100" max="4100" width="13.6640625" style="32" customWidth="1"/>
    <col min="4101" max="4101" width="12.44140625" style="32" customWidth="1"/>
    <col min="4102" max="4102" width="11.88671875" style="32" customWidth="1"/>
    <col min="4103" max="4103" width="12.44140625" style="32" customWidth="1"/>
    <col min="4104" max="4104" width="12.5546875" style="32" customWidth="1"/>
    <col min="4105" max="4105" width="12.33203125" style="32" customWidth="1"/>
    <col min="4106" max="4108" width="11.88671875" style="32" customWidth="1"/>
    <col min="4109" max="4109" width="12.6640625" style="32" customWidth="1"/>
    <col min="4110" max="4110" width="12" style="32" customWidth="1"/>
    <col min="4111" max="4111" width="9.109375" style="32"/>
    <col min="4112" max="4112" width="11.88671875" style="32" customWidth="1"/>
    <col min="4113" max="4113" width="13.88671875" style="32" customWidth="1"/>
    <col min="4114" max="4114" width="9.109375" style="32"/>
    <col min="4115" max="4115" width="10.44140625" style="32" bestFit="1" customWidth="1"/>
    <col min="4116" max="4116" width="9.109375" style="32"/>
    <col min="4117" max="4117" width="9.44140625" style="32" bestFit="1" customWidth="1"/>
    <col min="4118" max="4118" width="9.109375" style="32"/>
    <col min="4119" max="4119" width="8.33203125" style="32" customWidth="1"/>
    <col min="4120" max="4120" width="11.88671875" style="32" customWidth="1"/>
    <col min="4121" max="4121" width="11.6640625" style="32" customWidth="1"/>
    <col min="4122" max="4352" width="9.109375" style="32"/>
    <col min="4353" max="4353" width="22.5546875" style="32" customWidth="1"/>
    <col min="4354" max="4354" width="20.33203125" style="32" customWidth="1"/>
    <col min="4355" max="4355" width="13.5546875" style="32" customWidth="1"/>
    <col min="4356" max="4356" width="13.6640625" style="32" customWidth="1"/>
    <col min="4357" max="4357" width="12.44140625" style="32" customWidth="1"/>
    <col min="4358" max="4358" width="11.88671875" style="32" customWidth="1"/>
    <col min="4359" max="4359" width="12.44140625" style="32" customWidth="1"/>
    <col min="4360" max="4360" width="12.5546875" style="32" customWidth="1"/>
    <col min="4361" max="4361" width="12.33203125" style="32" customWidth="1"/>
    <col min="4362" max="4364" width="11.88671875" style="32" customWidth="1"/>
    <col min="4365" max="4365" width="12.6640625" style="32" customWidth="1"/>
    <col min="4366" max="4366" width="12" style="32" customWidth="1"/>
    <col min="4367" max="4367" width="9.109375" style="32"/>
    <col min="4368" max="4368" width="11.88671875" style="32" customWidth="1"/>
    <col min="4369" max="4369" width="13.88671875" style="32" customWidth="1"/>
    <col min="4370" max="4370" width="9.109375" style="32"/>
    <col min="4371" max="4371" width="10.44140625" style="32" bestFit="1" customWidth="1"/>
    <col min="4372" max="4372" width="9.109375" style="32"/>
    <col min="4373" max="4373" width="9.44140625" style="32" bestFit="1" customWidth="1"/>
    <col min="4374" max="4374" width="9.109375" style="32"/>
    <col min="4375" max="4375" width="8.33203125" style="32" customWidth="1"/>
    <col min="4376" max="4376" width="11.88671875" style="32" customWidth="1"/>
    <col min="4377" max="4377" width="11.6640625" style="32" customWidth="1"/>
    <col min="4378" max="4608" width="9.109375" style="32"/>
    <col min="4609" max="4609" width="22.5546875" style="32" customWidth="1"/>
    <col min="4610" max="4610" width="20.33203125" style="32" customWidth="1"/>
    <col min="4611" max="4611" width="13.5546875" style="32" customWidth="1"/>
    <col min="4612" max="4612" width="13.6640625" style="32" customWidth="1"/>
    <col min="4613" max="4613" width="12.44140625" style="32" customWidth="1"/>
    <col min="4614" max="4614" width="11.88671875" style="32" customWidth="1"/>
    <col min="4615" max="4615" width="12.44140625" style="32" customWidth="1"/>
    <col min="4616" max="4616" width="12.5546875" style="32" customWidth="1"/>
    <col min="4617" max="4617" width="12.33203125" style="32" customWidth="1"/>
    <col min="4618" max="4620" width="11.88671875" style="32" customWidth="1"/>
    <col min="4621" max="4621" width="12.6640625" style="32" customWidth="1"/>
    <col min="4622" max="4622" width="12" style="32" customWidth="1"/>
    <col min="4623" max="4623" width="9.109375" style="32"/>
    <col min="4624" max="4624" width="11.88671875" style="32" customWidth="1"/>
    <col min="4625" max="4625" width="13.88671875" style="32" customWidth="1"/>
    <col min="4626" max="4626" width="9.109375" style="32"/>
    <col min="4627" max="4627" width="10.44140625" style="32" bestFit="1" customWidth="1"/>
    <col min="4628" max="4628" width="9.109375" style="32"/>
    <col min="4629" max="4629" width="9.44140625" style="32" bestFit="1" customWidth="1"/>
    <col min="4630" max="4630" width="9.109375" style="32"/>
    <col min="4631" max="4631" width="8.33203125" style="32" customWidth="1"/>
    <col min="4632" max="4632" width="11.88671875" style="32" customWidth="1"/>
    <col min="4633" max="4633" width="11.6640625" style="32" customWidth="1"/>
    <col min="4634" max="4864" width="9.109375" style="32"/>
    <col min="4865" max="4865" width="22.5546875" style="32" customWidth="1"/>
    <col min="4866" max="4866" width="20.33203125" style="32" customWidth="1"/>
    <col min="4867" max="4867" width="13.5546875" style="32" customWidth="1"/>
    <col min="4868" max="4868" width="13.6640625" style="32" customWidth="1"/>
    <col min="4869" max="4869" width="12.44140625" style="32" customWidth="1"/>
    <col min="4870" max="4870" width="11.88671875" style="32" customWidth="1"/>
    <col min="4871" max="4871" width="12.44140625" style="32" customWidth="1"/>
    <col min="4872" max="4872" width="12.5546875" style="32" customWidth="1"/>
    <col min="4873" max="4873" width="12.33203125" style="32" customWidth="1"/>
    <col min="4874" max="4876" width="11.88671875" style="32" customWidth="1"/>
    <col min="4877" max="4877" width="12.6640625" style="32" customWidth="1"/>
    <col min="4878" max="4878" width="12" style="32" customWidth="1"/>
    <col min="4879" max="4879" width="9.109375" style="32"/>
    <col min="4880" max="4880" width="11.88671875" style="32" customWidth="1"/>
    <col min="4881" max="4881" width="13.88671875" style="32" customWidth="1"/>
    <col min="4882" max="4882" width="9.109375" style="32"/>
    <col min="4883" max="4883" width="10.44140625" style="32" bestFit="1" customWidth="1"/>
    <col min="4884" max="4884" width="9.109375" style="32"/>
    <col min="4885" max="4885" width="9.44140625" style="32" bestFit="1" customWidth="1"/>
    <col min="4886" max="4886" width="9.109375" style="32"/>
    <col min="4887" max="4887" width="8.33203125" style="32" customWidth="1"/>
    <col min="4888" max="4888" width="11.88671875" style="32" customWidth="1"/>
    <col min="4889" max="4889" width="11.6640625" style="32" customWidth="1"/>
    <col min="4890" max="5120" width="9.109375" style="32"/>
    <col min="5121" max="5121" width="22.5546875" style="32" customWidth="1"/>
    <col min="5122" max="5122" width="20.33203125" style="32" customWidth="1"/>
    <col min="5123" max="5123" width="13.5546875" style="32" customWidth="1"/>
    <col min="5124" max="5124" width="13.6640625" style="32" customWidth="1"/>
    <col min="5125" max="5125" width="12.44140625" style="32" customWidth="1"/>
    <col min="5126" max="5126" width="11.88671875" style="32" customWidth="1"/>
    <col min="5127" max="5127" width="12.44140625" style="32" customWidth="1"/>
    <col min="5128" max="5128" width="12.5546875" style="32" customWidth="1"/>
    <col min="5129" max="5129" width="12.33203125" style="32" customWidth="1"/>
    <col min="5130" max="5132" width="11.88671875" style="32" customWidth="1"/>
    <col min="5133" max="5133" width="12.6640625" style="32" customWidth="1"/>
    <col min="5134" max="5134" width="12" style="32" customWidth="1"/>
    <col min="5135" max="5135" width="9.109375" style="32"/>
    <col min="5136" max="5136" width="11.88671875" style="32" customWidth="1"/>
    <col min="5137" max="5137" width="13.88671875" style="32" customWidth="1"/>
    <col min="5138" max="5138" width="9.109375" style="32"/>
    <col min="5139" max="5139" width="10.44140625" style="32" bestFit="1" customWidth="1"/>
    <col min="5140" max="5140" width="9.109375" style="32"/>
    <col min="5141" max="5141" width="9.44140625" style="32" bestFit="1" customWidth="1"/>
    <col min="5142" max="5142" width="9.109375" style="32"/>
    <col min="5143" max="5143" width="8.33203125" style="32" customWidth="1"/>
    <col min="5144" max="5144" width="11.88671875" style="32" customWidth="1"/>
    <col min="5145" max="5145" width="11.6640625" style="32" customWidth="1"/>
    <col min="5146" max="5376" width="9.109375" style="32"/>
    <col min="5377" max="5377" width="22.5546875" style="32" customWidth="1"/>
    <col min="5378" max="5378" width="20.33203125" style="32" customWidth="1"/>
    <col min="5379" max="5379" width="13.5546875" style="32" customWidth="1"/>
    <col min="5380" max="5380" width="13.6640625" style="32" customWidth="1"/>
    <col min="5381" max="5381" width="12.44140625" style="32" customWidth="1"/>
    <col min="5382" max="5382" width="11.88671875" style="32" customWidth="1"/>
    <col min="5383" max="5383" width="12.44140625" style="32" customWidth="1"/>
    <col min="5384" max="5384" width="12.5546875" style="32" customWidth="1"/>
    <col min="5385" max="5385" width="12.33203125" style="32" customWidth="1"/>
    <col min="5386" max="5388" width="11.88671875" style="32" customWidth="1"/>
    <col min="5389" max="5389" width="12.6640625" style="32" customWidth="1"/>
    <col min="5390" max="5390" width="12" style="32" customWidth="1"/>
    <col min="5391" max="5391" width="9.109375" style="32"/>
    <col min="5392" max="5392" width="11.88671875" style="32" customWidth="1"/>
    <col min="5393" max="5393" width="13.88671875" style="32" customWidth="1"/>
    <col min="5394" max="5394" width="9.109375" style="32"/>
    <col min="5395" max="5395" width="10.44140625" style="32" bestFit="1" customWidth="1"/>
    <col min="5396" max="5396" width="9.109375" style="32"/>
    <col min="5397" max="5397" width="9.44140625" style="32" bestFit="1" customWidth="1"/>
    <col min="5398" max="5398" width="9.109375" style="32"/>
    <col min="5399" max="5399" width="8.33203125" style="32" customWidth="1"/>
    <col min="5400" max="5400" width="11.88671875" style="32" customWidth="1"/>
    <col min="5401" max="5401" width="11.6640625" style="32" customWidth="1"/>
    <col min="5402" max="5632" width="9.109375" style="32"/>
    <col min="5633" max="5633" width="22.5546875" style="32" customWidth="1"/>
    <col min="5634" max="5634" width="20.33203125" style="32" customWidth="1"/>
    <col min="5635" max="5635" width="13.5546875" style="32" customWidth="1"/>
    <col min="5636" max="5636" width="13.6640625" style="32" customWidth="1"/>
    <col min="5637" max="5637" width="12.44140625" style="32" customWidth="1"/>
    <col min="5638" max="5638" width="11.88671875" style="32" customWidth="1"/>
    <col min="5639" max="5639" width="12.44140625" style="32" customWidth="1"/>
    <col min="5640" max="5640" width="12.5546875" style="32" customWidth="1"/>
    <col min="5641" max="5641" width="12.33203125" style="32" customWidth="1"/>
    <col min="5642" max="5644" width="11.88671875" style="32" customWidth="1"/>
    <col min="5645" max="5645" width="12.6640625" style="32" customWidth="1"/>
    <col min="5646" max="5646" width="12" style="32" customWidth="1"/>
    <col min="5647" max="5647" width="9.109375" style="32"/>
    <col min="5648" max="5648" width="11.88671875" style="32" customWidth="1"/>
    <col min="5649" max="5649" width="13.88671875" style="32" customWidth="1"/>
    <col min="5650" max="5650" width="9.109375" style="32"/>
    <col min="5651" max="5651" width="10.44140625" style="32" bestFit="1" customWidth="1"/>
    <col min="5652" max="5652" width="9.109375" style="32"/>
    <col min="5653" max="5653" width="9.44140625" style="32" bestFit="1" customWidth="1"/>
    <col min="5654" max="5654" width="9.109375" style="32"/>
    <col min="5655" max="5655" width="8.33203125" style="32" customWidth="1"/>
    <col min="5656" max="5656" width="11.88671875" style="32" customWidth="1"/>
    <col min="5657" max="5657" width="11.6640625" style="32" customWidth="1"/>
    <col min="5658" max="5888" width="9.109375" style="32"/>
    <col min="5889" max="5889" width="22.5546875" style="32" customWidth="1"/>
    <col min="5890" max="5890" width="20.33203125" style="32" customWidth="1"/>
    <col min="5891" max="5891" width="13.5546875" style="32" customWidth="1"/>
    <col min="5892" max="5892" width="13.6640625" style="32" customWidth="1"/>
    <col min="5893" max="5893" width="12.44140625" style="32" customWidth="1"/>
    <col min="5894" max="5894" width="11.88671875" style="32" customWidth="1"/>
    <col min="5895" max="5895" width="12.44140625" style="32" customWidth="1"/>
    <col min="5896" max="5896" width="12.5546875" style="32" customWidth="1"/>
    <col min="5897" max="5897" width="12.33203125" style="32" customWidth="1"/>
    <col min="5898" max="5900" width="11.88671875" style="32" customWidth="1"/>
    <col min="5901" max="5901" width="12.6640625" style="32" customWidth="1"/>
    <col min="5902" max="5902" width="12" style="32" customWidth="1"/>
    <col min="5903" max="5903" width="9.109375" style="32"/>
    <col min="5904" max="5904" width="11.88671875" style="32" customWidth="1"/>
    <col min="5905" max="5905" width="13.88671875" style="32" customWidth="1"/>
    <col min="5906" max="5906" width="9.109375" style="32"/>
    <col min="5907" max="5907" width="10.44140625" style="32" bestFit="1" customWidth="1"/>
    <col min="5908" max="5908" width="9.109375" style="32"/>
    <col min="5909" max="5909" width="9.44140625" style="32" bestFit="1" customWidth="1"/>
    <col min="5910" max="5910" width="9.109375" style="32"/>
    <col min="5911" max="5911" width="8.33203125" style="32" customWidth="1"/>
    <col min="5912" max="5912" width="11.88671875" style="32" customWidth="1"/>
    <col min="5913" max="5913" width="11.6640625" style="32" customWidth="1"/>
    <col min="5914" max="6144" width="9.109375" style="32"/>
    <col min="6145" max="6145" width="22.5546875" style="32" customWidth="1"/>
    <col min="6146" max="6146" width="20.33203125" style="32" customWidth="1"/>
    <col min="6147" max="6147" width="13.5546875" style="32" customWidth="1"/>
    <col min="6148" max="6148" width="13.6640625" style="32" customWidth="1"/>
    <col min="6149" max="6149" width="12.44140625" style="32" customWidth="1"/>
    <col min="6150" max="6150" width="11.88671875" style="32" customWidth="1"/>
    <col min="6151" max="6151" width="12.44140625" style="32" customWidth="1"/>
    <col min="6152" max="6152" width="12.5546875" style="32" customWidth="1"/>
    <col min="6153" max="6153" width="12.33203125" style="32" customWidth="1"/>
    <col min="6154" max="6156" width="11.88671875" style="32" customWidth="1"/>
    <col min="6157" max="6157" width="12.6640625" style="32" customWidth="1"/>
    <col min="6158" max="6158" width="12" style="32" customWidth="1"/>
    <col min="6159" max="6159" width="9.109375" style="32"/>
    <col min="6160" max="6160" width="11.88671875" style="32" customWidth="1"/>
    <col min="6161" max="6161" width="13.88671875" style="32" customWidth="1"/>
    <col min="6162" max="6162" width="9.109375" style="32"/>
    <col min="6163" max="6163" width="10.44140625" style="32" bestFit="1" customWidth="1"/>
    <col min="6164" max="6164" width="9.109375" style="32"/>
    <col min="6165" max="6165" width="9.44140625" style="32" bestFit="1" customWidth="1"/>
    <col min="6166" max="6166" width="9.109375" style="32"/>
    <col min="6167" max="6167" width="8.33203125" style="32" customWidth="1"/>
    <col min="6168" max="6168" width="11.88671875" style="32" customWidth="1"/>
    <col min="6169" max="6169" width="11.6640625" style="32" customWidth="1"/>
    <col min="6170" max="6400" width="9.109375" style="32"/>
    <col min="6401" max="6401" width="22.5546875" style="32" customWidth="1"/>
    <col min="6402" max="6402" width="20.33203125" style="32" customWidth="1"/>
    <col min="6403" max="6403" width="13.5546875" style="32" customWidth="1"/>
    <col min="6404" max="6404" width="13.6640625" style="32" customWidth="1"/>
    <col min="6405" max="6405" width="12.44140625" style="32" customWidth="1"/>
    <col min="6406" max="6406" width="11.88671875" style="32" customWidth="1"/>
    <col min="6407" max="6407" width="12.44140625" style="32" customWidth="1"/>
    <col min="6408" max="6408" width="12.5546875" style="32" customWidth="1"/>
    <col min="6409" max="6409" width="12.33203125" style="32" customWidth="1"/>
    <col min="6410" max="6412" width="11.88671875" style="32" customWidth="1"/>
    <col min="6413" max="6413" width="12.6640625" style="32" customWidth="1"/>
    <col min="6414" max="6414" width="12" style="32" customWidth="1"/>
    <col min="6415" max="6415" width="9.109375" style="32"/>
    <col min="6416" max="6416" width="11.88671875" style="32" customWidth="1"/>
    <col min="6417" max="6417" width="13.88671875" style="32" customWidth="1"/>
    <col min="6418" max="6418" width="9.109375" style="32"/>
    <col min="6419" max="6419" width="10.44140625" style="32" bestFit="1" customWidth="1"/>
    <col min="6420" max="6420" width="9.109375" style="32"/>
    <col min="6421" max="6421" width="9.44140625" style="32" bestFit="1" customWidth="1"/>
    <col min="6422" max="6422" width="9.109375" style="32"/>
    <col min="6423" max="6423" width="8.33203125" style="32" customWidth="1"/>
    <col min="6424" max="6424" width="11.88671875" style="32" customWidth="1"/>
    <col min="6425" max="6425" width="11.6640625" style="32" customWidth="1"/>
    <col min="6426" max="6656" width="9.109375" style="32"/>
    <col min="6657" max="6657" width="22.5546875" style="32" customWidth="1"/>
    <col min="6658" max="6658" width="20.33203125" style="32" customWidth="1"/>
    <col min="6659" max="6659" width="13.5546875" style="32" customWidth="1"/>
    <col min="6660" max="6660" width="13.6640625" style="32" customWidth="1"/>
    <col min="6661" max="6661" width="12.44140625" style="32" customWidth="1"/>
    <col min="6662" max="6662" width="11.88671875" style="32" customWidth="1"/>
    <col min="6663" max="6663" width="12.44140625" style="32" customWidth="1"/>
    <col min="6664" max="6664" width="12.5546875" style="32" customWidth="1"/>
    <col min="6665" max="6665" width="12.33203125" style="32" customWidth="1"/>
    <col min="6666" max="6668" width="11.88671875" style="32" customWidth="1"/>
    <col min="6669" max="6669" width="12.6640625" style="32" customWidth="1"/>
    <col min="6670" max="6670" width="12" style="32" customWidth="1"/>
    <col min="6671" max="6671" width="9.109375" style="32"/>
    <col min="6672" max="6672" width="11.88671875" style="32" customWidth="1"/>
    <col min="6673" max="6673" width="13.88671875" style="32" customWidth="1"/>
    <col min="6674" max="6674" width="9.109375" style="32"/>
    <col min="6675" max="6675" width="10.44140625" style="32" bestFit="1" customWidth="1"/>
    <col min="6676" max="6676" width="9.109375" style="32"/>
    <col min="6677" max="6677" width="9.44140625" style="32" bestFit="1" customWidth="1"/>
    <col min="6678" max="6678" width="9.109375" style="32"/>
    <col min="6679" max="6679" width="8.33203125" style="32" customWidth="1"/>
    <col min="6680" max="6680" width="11.88671875" style="32" customWidth="1"/>
    <col min="6681" max="6681" width="11.6640625" style="32" customWidth="1"/>
    <col min="6682" max="6912" width="9.109375" style="32"/>
    <col min="6913" max="6913" width="22.5546875" style="32" customWidth="1"/>
    <col min="6914" max="6914" width="20.33203125" style="32" customWidth="1"/>
    <col min="6915" max="6915" width="13.5546875" style="32" customWidth="1"/>
    <col min="6916" max="6916" width="13.6640625" style="32" customWidth="1"/>
    <col min="6917" max="6917" width="12.44140625" style="32" customWidth="1"/>
    <col min="6918" max="6918" width="11.88671875" style="32" customWidth="1"/>
    <col min="6919" max="6919" width="12.44140625" style="32" customWidth="1"/>
    <col min="6920" max="6920" width="12.5546875" style="32" customWidth="1"/>
    <col min="6921" max="6921" width="12.33203125" style="32" customWidth="1"/>
    <col min="6922" max="6924" width="11.88671875" style="32" customWidth="1"/>
    <col min="6925" max="6925" width="12.6640625" style="32" customWidth="1"/>
    <col min="6926" max="6926" width="12" style="32" customWidth="1"/>
    <col min="6927" max="6927" width="9.109375" style="32"/>
    <col min="6928" max="6928" width="11.88671875" style="32" customWidth="1"/>
    <col min="6929" max="6929" width="13.88671875" style="32" customWidth="1"/>
    <col min="6930" max="6930" width="9.109375" style="32"/>
    <col min="6931" max="6931" width="10.44140625" style="32" bestFit="1" customWidth="1"/>
    <col min="6932" max="6932" width="9.109375" style="32"/>
    <col min="6933" max="6933" width="9.44140625" style="32" bestFit="1" customWidth="1"/>
    <col min="6934" max="6934" width="9.109375" style="32"/>
    <col min="6935" max="6935" width="8.33203125" style="32" customWidth="1"/>
    <col min="6936" max="6936" width="11.88671875" style="32" customWidth="1"/>
    <col min="6937" max="6937" width="11.6640625" style="32" customWidth="1"/>
    <col min="6938" max="7168" width="9.109375" style="32"/>
    <col min="7169" max="7169" width="22.5546875" style="32" customWidth="1"/>
    <col min="7170" max="7170" width="20.33203125" style="32" customWidth="1"/>
    <col min="7171" max="7171" width="13.5546875" style="32" customWidth="1"/>
    <col min="7172" max="7172" width="13.6640625" style="32" customWidth="1"/>
    <col min="7173" max="7173" width="12.44140625" style="32" customWidth="1"/>
    <col min="7174" max="7174" width="11.88671875" style="32" customWidth="1"/>
    <col min="7175" max="7175" width="12.44140625" style="32" customWidth="1"/>
    <col min="7176" max="7176" width="12.5546875" style="32" customWidth="1"/>
    <col min="7177" max="7177" width="12.33203125" style="32" customWidth="1"/>
    <col min="7178" max="7180" width="11.88671875" style="32" customWidth="1"/>
    <col min="7181" max="7181" width="12.6640625" style="32" customWidth="1"/>
    <col min="7182" max="7182" width="12" style="32" customWidth="1"/>
    <col min="7183" max="7183" width="9.109375" style="32"/>
    <col min="7184" max="7184" width="11.88671875" style="32" customWidth="1"/>
    <col min="7185" max="7185" width="13.88671875" style="32" customWidth="1"/>
    <col min="7186" max="7186" width="9.109375" style="32"/>
    <col min="7187" max="7187" width="10.44140625" style="32" bestFit="1" customWidth="1"/>
    <col min="7188" max="7188" width="9.109375" style="32"/>
    <col min="7189" max="7189" width="9.44140625" style="32" bestFit="1" customWidth="1"/>
    <col min="7190" max="7190" width="9.109375" style="32"/>
    <col min="7191" max="7191" width="8.33203125" style="32" customWidth="1"/>
    <col min="7192" max="7192" width="11.88671875" style="32" customWidth="1"/>
    <col min="7193" max="7193" width="11.6640625" style="32" customWidth="1"/>
    <col min="7194" max="7424" width="9.109375" style="32"/>
    <col min="7425" max="7425" width="22.5546875" style="32" customWidth="1"/>
    <col min="7426" max="7426" width="20.33203125" style="32" customWidth="1"/>
    <col min="7427" max="7427" width="13.5546875" style="32" customWidth="1"/>
    <col min="7428" max="7428" width="13.6640625" style="32" customWidth="1"/>
    <col min="7429" max="7429" width="12.44140625" style="32" customWidth="1"/>
    <col min="7430" max="7430" width="11.88671875" style="32" customWidth="1"/>
    <col min="7431" max="7431" width="12.44140625" style="32" customWidth="1"/>
    <col min="7432" max="7432" width="12.5546875" style="32" customWidth="1"/>
    <col min="7433" max="7433" width="12.33203125" style="32" customWidth="1"/>
    <col min="7434" max="7436" width="11.88671875" style="32" customWidth="1"/>
    <col min="7437" max="7437" width="12.6640625" style="32" customWidth="1"/>
    <col min="7438" max="7438" width="12" style="32" customWidth="1"/>
    <col min="7439" max="7439" width="9.109375" style="32"/>
    <col min="7440" max="7440" width="11.88671875" style="32" customWidth="1"/>
    <col min="7441" max="7441" width="13.88671875" style="32" customWidth="1"/>
    <col min="7442" max="7442" width="9.109375" style="32"/>
    <col min="7443" max="7443" width="10.44140625" style="32" bestFit="1" customWidth="1"/>
    <col min="7444" max="7444" width="9.109375" style="32"/>
    <col min="7445" max="7445" width="9.44140625" style="32" bestFit="1" customWidth="1"/>
    <col min="7446" max="7446" width="9.109375" style="32"/>
    <col min="7447" max="7447" width="8.33203125" style="32" customWidth="1"/>
    <col min="7448" max="7448" width="11.88671875" style="32" customWidth="1"/>
    <col min="7449" max="7449" width="11.6640625" style="32" customWidth="1"/>
    <col min="7450" max="7680" width="9.109375" style="32"/>
    <col min="7681" max="7681" width="22.5546875" style="32" customWidth="1"/>
    <col min="7682" max="7682" width="20.33203125" style="32" customWidth="1"/>
    <col min="7683" max="7683" width="13.5546875" style="32" customWidth="1"/>
    <col min="7684" max="7684" width="13.6640625" style="32" customWidth="1"/>
    <col min="7685" max="7685" width="12.44140625" style="32" customWidth="1"/>
    <col min="7686" max="7686" width="11.88671875" style="32" customWidth="1"/>
    <col min="7687" max="7687" width="12.44140625" style="32" customWidth="1"/>
    <col min="7688" max="7688" width="12.5546875" style="32" customWidth="1"/>
    <col min="7689" max="7689" width="12.33203125" style="32" customWidth="1"/>
    <col min="7690" max="7692" width="11.88671875" style="32" customWidth="1"/>
    <col min="7693" max="7693" width="12.6640625" style="32" customWidth="1"/>
    <col min="7694" max="7694" width="12" style="32" customWidth="1"/>
    <col min="7695" max="7695" width="9.109375" style="32"/>
    <col min="7696" max="7696" width="11.88671875" style="32" customWidth="1"/>
    <col min="7697" max="7697" width="13.88671875" style="32" customWidth="1"/>
    <col min="7698" max="7698" width="9.109375" style="32"/>
    <col min="7699" max="7699" width="10.44140625" style="32" bestFit="1" customWidth="1"/>
    <col min="7700" max="7700" width="9.109375" style="32"/>
    <col min="7701" max="7701" width="9.44140625" style="32" bestFit="1" customWidth="1"/>
    <col min="7702" max="7702" width="9.109375" style="32"/>
    <col min="7703" max="7703" width="8.33203125" style="32" customWidth="1"/>
    <col min="7704" max="7704" width="11.88671875" style="32" customWidth="1"/>
    <col min="7705" max="7705" width="11.6640625" style="32" customWidth="1"/>
    <col min="7706" max="7936" width="9.109375" style="32"/>
    <col min="7937" max="7937" width="22.5546875" style="32" customWidth="1"/>
    <col min="7938" max="7938" width="20.33203125" style="32" customWidth="1"/>
    <col min="7939" max="7939" width="13.5546875" style="32" customWidth="1"/>
    <col min="7940" max="7940" width="13.6640625" style="32" customWidth="1"/>
    <col min="7941" max="7941" width="12.44140625" style="32" customWidth="1"/>
    <col min="7942" max="7942" width="11.88671875" style="32" customWidth="1"/>
    <col min="7943" max="7943" width="12.44140625" style="32" customWidth="1"/>
    <col min="7944" max="7944" width="12.5546875" style="32" customWidth="1"/>
    <col min="7945" max="7945" width="12.33203125" style="32" customWidth="1"/>
    <col min="7946" max="7948" width="11.88671875" style="32" customWidth="1"/>
    <col min="7949" max="7949" width="12.6640625" style="32" customWidth="1"/>
    <col min="7950" max="7950" width="12" style="32" customWidth="1"/>
    <col min="7951" max="7951" width="9.109375" style="32"/>
    <col min="7952" max="7952" width="11.88671875" style="32" customWidth="1"/>
    <col min="7953" max="7953" width="13.88671875" style="32" customWidth="1"/>
    <col min="7954" max="7954" width="9.109375" style="32"/>
    <col min="7955" max="7955" width="10.44140625" style="32" bestFit="1" customWidth="1"/>
    <col min="7956" max="7956" width="9.109375" style="32"/>
    <col min="7957" max="7957" width="9.44140625" style="32" bestFit="1" customWidth="1"/>
    <col min="7958" max="7958" width="9.109375" style="32"/>
    <col min="7959" max="7959" width="8.33203125" style="32" customWidth="1"/>
    <col min="7960" max="7960" width="11.88671875" style="32" customWidth="1"/>
    <col min="7961" max="7961" width="11.6640625" style="32" customWidth="1"/>
    <col min="7962" max="8192" width="9.109375" style="32"/>
    <col min="8193" max="8193" width="22.5546875" style="32" customWidth="1"/>
    <col min="8194" max="8194" width="20.33203125" style="32" customWidth="1"/>
    <col min="8195" max="8195" width="13.5546875" style="32" customWidth="1"/>
    <col min="8196" max="8196" width="13.6640625" style="32" customWidth="1"/>
    <col min="8197" max="8197" width="12.44140625" style="32" customWidth="1"/>
    <col min="8198" max="8198" width="11.88671875" style="32" customWidth="1"/>
    <col min="8199" max="8199" width="12.44140625" style="32" customWidth="1"/>
    <col min="8200" max="8200" width="12.5546875" style="32" customWidth="1"/>
    <col min="8201" max="8201" width="12.33203125" style="32" customWidth="1"/>
    <col min="8202" max="8204" width="11.88671875" style="32" customWidth="1"/>
    <col min="8205" max="8205" width="12.6640625" style="32" customWidth="1"/>
    <col min="8206" max="8206" width="12" style="32" customWidth="1"/>
    <col min="8207" max="8207" width="9.109375" style="32"/>
    <col min="8208" max="8208" width="11.88671875" style="32" customWidth="1"/>
    <col min="8209" max="8209" width="13.88671875" style="32" customWidth="1"/>
    <col min="8210" max="8210" width="9.109375" style="32"/>
    <col min="8211" max="8211" width="10.44140625" style="32" bestFit="1" customWidth="1"/>
    <col min="8212" max="8212" width="9.109375" style="32"/>
    <col min="8213" max="8213" width="9.44140625" style="32" bestFit="1" customWidth="1"/>
    <col min="8214" max="8214" width="9.109375" style="32"/>
    <col min="8215" max="8215" width="8.33203125" style="32" customWidth="1"/>
    <col min="8216" max="8216" width="11.88671875" style="32" customWidth="1"/>
    <col min="8217" max="8217" width="11.6640625" style="32" customWidth="1"/>
    <col min="8218" max="8448" width="9.109375" style="32"/>
    <col min="8449" max="8449" width="22.5546875" style="32" customWidth="1"/>
    <col min="8450" max="8450" width="20.33203125" style="32" customWidth="1"/>
    <col min="8451" max="8451" width="13.5546875" style="32" customWidth="1"/>
    <col min="8452" max="8452" width="13.6640625" style="32" customWidth="1"/>
    <col min="8453" max="8453" width="12.44140625" style="32" customWidth="1"/>
    <col min="8454" max="8454" width="11.88671875" style="32" customWidth="1"/>
    <col min="8455" max="8455" width="12.44140625" style="32" customWidth="1"/>
    <col min="8456" max="8456" width="12.5546875" style="32" customWidth="1"/>
    <col min="8457" max="8457" width="12.33203125" style="32" customWidth="1"/>
    <col min="8458" max="8460" width="11.88671875" style="32" customWidth="1"/>
    <col min="8461" max="8461" width="12.6640625" style="32" customWidth="1"/>
    <col min="8462" max="8462" width="12" style="32" customWidth="1"/>
    <col min="8463" max="8463" width="9.109375" style="32"/>
    <col min="8464" max="8464" width="11.88671875" style="32" customWidth="1"/>
    <col min="8465" max="8465" width="13.88671875" style="32" customWidth="1"/>
    <col min="8466" max="8466" width="9.109375" style="32"/>
    <col min="8467" max="8467" width="10.44140625" style="32" bestFit="1" customWidth="1"/>
    <col min="8468" max="8468" width="9.109375" style="32"/>
    <col min="8469" max="8469" width="9.44140625" style="32" bestFit="1" customWidth="1"/>
    <col min="8470" max="8470" width="9.109375" style="32"/>
    <col min="8471" max="8471" width="8.33203125" style="32" customWidth="1"/>
    <col min="8472" max="8472" width="11.88671875" style="32" customWidth="1"/>
    <col min="8473" max="8473" width="11.6640625" style="32" customWidth="1"/>
    <col min="8474" max="8704" width="9.109375" style="32"/>
    <col min="8705" max="8705" width="22.5546875" style="32" customWidth="1"/>
    <col min="8706" max="8706" width="20.33203125" style="32" customWidth="1"/>
    <col min="8707" max="8707" width="13.5546875" style="32" customWidth="1"/>
    <col min="8708" max="8708" width="13.6640625" style="32" customWidth="1"/>
    <col min="8709" max="8709" width="12.44140625" style="32" customWidth="1"/>
    <col min="8710" max="8710" width="11.88671875" style="32" customWidth="1"/>
    <col min="8711" max="8711" width="12.44140625" style="32" customWidth="1"/>
    <col min="8712" max="8712" width="12.5546875" style="32" customWidth="1"/>
    <col min="8713" max="8713" width="12.33203125" style="32" customWidth="1"/>
    <col min="8714" max="8716" width="11.88671875" style="32" customWidth="1"/>
    <col min="8717" max="8717" width="12.6640625" style="32" customWidth="1"/>
    <col min="8718" max="8718" width="12" style="32" customWidth="1"/>
    <col min="8719" max="8719" width="9.109375" style="32"/>
    <col min="8720" max="8720" width="11.88671875" style="32" customWidth="1"/>
    <col min="8721" max="8721" width="13.88671875" style="32" customWidth="1"/>
    <col min="8722" max="8722" width="9.109375" style="32"/>
    <col min="8723" max="8723" width="10.44140625" style="32" bestFit="1" customWidth="1"/>
    <col min="8724" max="8724" width="9.109375" style="32"/>
    <col min="8725" max="8725" width="9.44140625" style="32" bestFit="1" customWidth="1"/>
    <col min="8726" max="8726" width="9.109375" style="32"/>
    <col min="8727" max="8727" width="8.33203125" style="32" customWidth="1"/>
    <col min="8728" max="8728" width="11.88671875" style="32" customWidth="1"/>
    <col min="8729" max="8729" width="11.6640625" style="32" customWidth="1"/>
    <col min="8730" max="8960" width="9.109375" style="32"/>
    <col min="8961" max="8961" width="22.5546875" style="32" customWidth="1"/>
    <col min="8962" max="8962" width="20.33203125" style="32" customWidth="1"/>
    <col min="8963" max="8963" width="13.5546875" style="32" customWidth="1"/>
    <col min="8964" max="8964" width="13.6640625" style="32" customWidth="1"/>
    <col min="8965" max="8965" width="12.44140625" style="32" customWidth="1"/>
    <col min="8966" max="8966" width="11.88671875" style="32" customWidth="1"/>
    <col min="8967" max="8967" width="12.44140625" style="32" customWidth="1"/>
    <col min="8968" max="8968" width="12.5546875" style="32" customWidth="1"/>
    <col min="8969" max="8969" width="12.33203125" style="32" customWidth="1"/>
    <col min="8970" max="8972" width="11.88671875" style="32" customWidth="1"/>
    <col min="8973" max="8973" width="12.6640625" style="32" customWidth="1"/>
    <col min="8974" max="8974" width="12" style="32" customWidth="1"/>
    <col min="8975" max="8975" width="9.109375" style="32"/>
    <col min="8976" max="8976" width="11.88671875" style="32" customWidth="1"/>
    <col min="8977" max="8977" width="13.88671875" style="32" customWidth="1"/>
    <col min="8978" max="8978" width="9.109375" style="32"/>
    <col min="8979" max="8979" width="10.44140625" style="32" bestFit="1" customWidth="1"/>
    <col min="8980" max="8980" width="9.109375" style="32"/>
    <col min="8981" max="8981" width="9.44140625" style="32" bestFit="1" customWidth="1"/>
    <col min="8982" max="8982" width="9.109375" style="32"/>
    <col min="8983" max="8983" width="8.33203125" style="32" customWidth="1"/>
    <col min="8984" max="8984" width="11.88671875" style="32" customWidth="1"/>
    <col min="8985" max="8985" width="11.6640625" style="32" customWidth="1"/>
    <col min="8986" max="9216" width="9.109375" style="32"/>
    <col min="9217" max="9217" width="22.5546875" style="32" customWidth="1"/>
    <col min="9218" max="9218" width="20.33203125" style="32" customWidth="1"/>
    <col min="9219" max="9219" width="13.5546875" style="32" customWidth="1"/>
    <col min="9220" max="9220" width="13.6640625" style="32" customWidth="1"/>
    <col min="9221" max="9221" width="12.44140625" style="32" customWidth="1"/>
    <col min="9222" max="9222" width="11.88671875" style="32" customWidth="1"/>
    <col min="9223" max="9223" width="12.44140625" style="32" customWidth="1"/>
    <col min="9224" max="9224" width="12.5546875" style="32" customWidth="1"/>
    <col min="9225" max="9225" width="12.33203125" style="32" customWidth="1"/>
    <col min="9226" max="9228" width="11.88671875" style="32" customWidth="1"/>
    <col min="9229" max="9229" width="12.6640625" style="32" customWidth="1"/>
    <col min="9230" max="9230" width="12" style="32" customWidth="1"/>
    <col min="9231" max="9231" width="9.109375" style="32"/>
    <col min="9232" max="9232" width="11.88671875" style="32" customWidth="1"/>
    <col min="9233" max="9233" width="13.88671875" style="32" customWidth="1"/>
    <col min="9234" max="9234" width="9.109375" style="32"/>
    <col min="9235" max="9235" width="10.44140625" style="32" bestFit="1" customWidth="1"/>
    <col min="9236" max="9236" width="9.109375" style="32"/>
    <col min="9237" max="9237" width="9.44140625" style="32" bestFit="1" customWidth="1"/>
    <col min="9238" max="9238" width="9.109375" style="32"/>
    <col min="9239" max="9239" width="8.33203125" style="32" customWidth="1"/>
    <col min="9240" max="9240" width="11.88671875" style="32" customWidth="1"/>
    <col min="9241" max="9241" width="11.6640625" style="32" customWidth="1"/>
    <col min="9242" max="9472" width="9.109375" style="32"/>
    <col min="9473" max="9473" width="22.5546875" style="32" customWidth="1"/>
    <col min="9474" max="9474" width="20.33203125" style="32" customWidth="1"/>
    <col min="9475" max="9475" width="13.5546875" style="32" customWidth="1"/>
    <col min="9476" max="9476" width="13.6640625" style="32" customWidth="1"/>
    <col min="9477" max="9477" width="12.44140625" style="32" customWidth="1"/>
    <col min="9478" max="9478" width="11.88671875" style="32" customWidth="1"/>
    <col min="9479" max="9479" width="12.44140625" style="32" customWidth="1"/>
    <col min="9480" max="9480" width="12.5546875" style="32" customWidth="1"/>
    <col min="9481" max="9481" width="12.33203125" style="32" customWidth="1"/>
    <col min="9482" max="9484" width="11.88671875" style="32" customWidth="1"/>
    <col min="9485" max="9485" width="12.6640625" style="32" customWidth="1"/>
    <col min="9486" max="9486" width="12" style="32" customWidth="1"/>
    <col min="9487" max="9487" width="9.109375" style="32"/>
    <col min="9488" max="9488" width="11.88671875" style="32" customWidth="1"/>
    <col min="9489" max="9489" width="13.88671875" style="32" customWidth="1"/>
    <col min="9490" max="9490" width="9.109375" style="32"/>
    <col min="9491" max="9491" width="10.44140625" style="32" bestFit="1" customWidth="1"/>
    <col min="9492" max="9492" width="9.109375" style="32"/>
    <col min="9493" max="9493" width="9.44140625" style="32" bestFit="1" customWidth="1"/>
    <col min="9494" max="9494" width="9.109375" style="32"/>
    <col min="9495" max="9495" width="8.33203125" style="32" customWidth="1"/>
    <col min="9496" max="9496" width="11.88671875" style="32" customWidth="1"/>
    <col min="9497" max="9497" width="11.6640625" style="32" customWidth="1"/>
    <col min="9498" max="9728" width="9.109375" style="32"/>
    <col min="9729" max="9729" width="22.5546875" style="32" customWidth="1"/>
    <col min="9730" max="9730" width="20.33203125" style="32" customWidth="1"/>
    <col min="9731" max="9731" width="13.5546875" style="32" customWidth="1"/>
    <col min="9732" max="9732" width="13.6640625" style="32" customWidth="1"/>
    <col min="9733" max="9733" width="12.44140625" style="32" customWidth="1"/>
    <col min="9734" max="9734" width="11.88671875" style="32" customWidth="1"/>
    <col min="9735" max="9735" width="12.44140625" style="32" customWidth="1"/>
    <col min="9736" max="9736" width="12.5546875" style="32" customWidth="1"/>
    <col min="9737" max="9737" width="12.33203125" style="32" customWidth="1"/>
    <col min="9738" max="9740" width="11.88671875" style="32" customWidth="1"/>
    <col min="9741" max="9741" width="12.6640625" style="32" customWidth="1"/>
    <col min="9742" max="9742" width="12" style="32" customWidth="1"/>
    <col min="9743" max="9743" width="9.109375" style="32"/>
    <col min="9744" max="9744" width="11.88671875" style="32" customWidth="1"/>
    <col min="9745" max="9745" width="13.88671875" style="32" customWidth="1"/>
    <col min="9746" max="9746" width="9.109375" style="32"/>
    <col min="9747" max="9747" width="10.44140625" style="32" bestFit="1" customWidth="1"/>
    <col min="9748" max="9748" width="9.109375" style="32"/>
    <col min="9749" max="9749" width="9.44140625" style="32" bestFit="1" customWidth="1"/>
    <col min="9750" max="9750" width="9.109375" style="32"/>
    <col min="9751" max="9751" width="8.33203125" style="32" customWidth="1"/>
    <col min="9752" max="9752" width="11.88671875" style="32" customWidth="1"/>
    <col min="9753" max="9753" width="11.6640625" style="32" customWidth="1"/>
    <col min="9754" max="9984" width="9.109375" style="32"/>
    <col min="9985" max="9985" width="22.5546875" style="32" customWidth="1"/>
    <col min="9986" max="9986" width="20.33203125" style="32" customWidth="1"/>
    <col min="9987" max="9987" width="13.5546875" style="32" customWidth="1"/>
    <col min="9988" max="9988" width="13.6640625" style="32" customWidth="1"/>
    <col min="9989" max="9989" width="12.44140625" style="32" customWidth="1"/>
    <col min="9990" max="9990" width="11.88671875" style="32" customWidth="1"/>
    <col min="9991" max="9991" width="12.44140625" style="32" customWidth="1"/>
    <col min="9992" max="9992" width="12.5546875" style="32" customWidth="1"/>
    <col min="9993" max="9993" width="12.33203125" style="32" customWidth="1"/>
    <col min="9994" max="9996" width="11.88671875" style="32" customWidth="1"/>
    <col min="9997" max="9997" width="12.6640625" style="32" customWidth="1"/>
    <col min="9998" max="9998" width="12" style="32" customWidth="1"/>
    <col min="9999" max="9999" width="9.109375" style="32"/>
    <col min="10000" max="10000" width="11.88671875" style="32" customWidth="1"/>
    <col min="10001" max="10001" width="13.88671875" style="32" customWidth="1"/>
    <col min="10002" max="10002" width="9.109375" style="32"/>
    <col min="10003" max="10003" width="10.44140625" style="32" bestFit="1" customWidth="1"/>
    <col min="10004" max="10004" width="9.109375" style="32"/>
    <col min="10005" max="10005" width="9.44140625" style="32" bestFit="1" customWidth="1"/>
    <col min="10006" max="10006" width="9.109375" style="32"/>
    <col min="10007" max="10007" width="8.33203125" style="32" customWidth="1"/>
    <col min="10008" max="10008" width="11.88671875" style="32" customWidth="1"/>
    <col min="10009" max="10009" width="11.6640625" style="32" customWidth="1"/>
    <col min="10010" max="10240" width="9.109375" style="32"/>
    <col min="10241" max="10241" width="22.5546875" style="32" customWidth="1"/>
    <col min="10242" max="10242" width="20.33203125" style="32" customWidth="1"/>
    <col min="10243" max="10243" width="13.5546875" style="32" customWidth="1"/>
    <col min="10244" max="10244" width="13.6640625" style="32" customWidth="1"/>
    <col min="10245" max="10245" width="12.44140625" style="32" customWidth="1"/>
    <col min="10246" max="10246" width="11.88671875" style="32" customWidth="1"/>
    <col min="10247" max="10247" width="12.44140625" style="32" customWidth="1"/>
    <col min="10248" max="10248" width="12.5546875" style="32" customWidth="1"/>
    <col min="10249" max="10249" width="12.33203125" style="32" customWidth="1"/>
    <col min="10250" max="10252" width="11.88671875" style="32" customWidth="1"/>
    <col min="10253" max="10253" width="12.6640625" style="32" customWidth="1"/>
    <col min="10254" max="10254" width="12" style="32" customWidth="1"/>
    <col min="10255" max="10255" width="9.109375" style="32"/>
    <col min="10256" max="10256" width="11.88671875" style="32" customWidth="1"/>
    <col min="10257" max="10257" width="13.88671875" style="32" customWidth="1"/>
    <col min="10258" max="10258" width="9.109375" style="32"/>
    <col min="10259" max="10259" width="10.44140625" style="32" bestFit="1" customWidth="1"/>
    <col min="10260" max="10260" width="9.109375" style="32"/>
    <col min="10261" max="10261" width="9.44140625" style="32" bestFit="1" customWidth="1"/>
    <col min="10262" max="10262" width="9.109375" style="32"/>
    <col min="10263" max="10263" width="8.33203125" style="32" customWidth="1"/>
    <col min="10264" max="10264" width="11.88671875" style="32" customWidth="1"/>
    <col min="10265" max="10265" width="11.6640625" style="32" customWidth="1"/>
    <col min="10266" max="10496" width="9.109375" style="32"/>
    <col min="10497" max="10497" width="22.5546875" style="32" customWidth="1"/>
    <col min="10498" max="10498" width="20.33203125" style="32" customWidth="1"/>
    <col min="10499" max="10499" width="13.5546875" style="32" customWidth="1"/>
    <col min="10500" max="10500" width="13.6640625" style="32" customWidth="1"/>
    <col min="10501" max="10501" width="12.44140625" style="32" customWidth="1"/>
    <col min="10502" max="10502" width="11.88671875" style="32" customWidth="1"/>
    <col min="10503" max="10503" width="12.44140625" style="32" customWidth="1"/>
    <col min="10504" max="10504" width="12.5546875" style="32" customWidth="1"/>
    <col min="10505" max="10505" width="12.33203125" style="32" customWidth="1"/>
    <col min="10506" max="10508" width="11.88671875" style="32" customWidth="1"/>
    <col min="10509" max="10509" width="12.6640625" style="32" customWidth="1"/>
    <col min="10510" max="10510" width="12" style="32" customWidth="1"/>
    <col min="10511" max="10511" width="9.109375" style="32"/>
    <col min="10512" max="10512" width="11.88671875" style="32" customWidth="1"/>
    <col min="10513" max="10513" width="13.88671875" style="32" customWidth="1"/>
    <col min="10514" max="10514" width="9.109375" style="32"/>
    <col min="10515" max="10515" width="10.44140625" style="32" bestFit="1" customWidth="1"/>
    <col min="10516" max="10516" width="9.109375" style="32"/>
    <col min="10517" max="10517" width="9.44140625" style="32" bestFit="1" customWidth="1"/>
    <col min="10518" max="10518" width="9.109375" style="32"/>
    <col min="10519" max="10519" width="8.33203125" style="32" customWidth="1"/>
    <col min="10520" max="10520" width="11.88671875" style="32" customWidth="1"/>
    <col min="10521" max="10521" width="11.6640625" style="32" customWidth="1"/>
    <col min="10522" max="10752" width="9.109375" style="32"/>
    <col min="10753" max="10753" width="22.5546875" style="32" customWidth="1"/>
    <col min="10754" max="10754" width="20.33203125" style="32" customWidth="1"/>
    <col min="10755" max="10755" width="13.5546875" style="32" customWidth="1"/>
    <col min="10756" max="10756" width="13.6640625" style="32" customWidth="1"/>
    <col min="10757" max="10757" width="12.44140625" style="32" customWidth="1"/>
    <col min="10758" max="10758" width="11.88671875" style="32" customWidth="1"/>
    <col min="10759" max="10759" width="12.44140625" style="32" customWidth="1"/>
    <col min="10760" max="10760" width="12.5546875" style="32" customWidth="1"/>
    <col min="10761" max="10761" width="12.33203125" style="32" customWidth="1"/>
    <col min="10762" max="10764" width="11.88671875" style="32" customWidth="1"/>
    <col min="10765" max="10765" width="12.6640625" style="32" customWidth="1"/>
    <col min="10766" max="10766" width="12" style="32" customWidth="1"/>
    <col min="10767" max="10767" width="9.109375" style="32"/>
    <col min="10768" max="10768" width="11.88671875" style="32" customWidth="1"/>
    <col min="10769" max="10769" width="13.88671875" style="32" customWidth="1"/>
    <col min="10770" max="10770" width="9.109375" style="32"/>
    <col min="10771" max="10771" width="10.44140625" style="32" bestFit="1" customWidth="1"/>
    <col min="10772" max="10772" width="9.109375" style="32"/>
    <col min="10773" max="10773" width="9.44140625" style="32" bestFit="1" customWidth="1"/>
    <col min="10774" max="10774" width="9.109375" style="32"/>
    <col min="10775" max="10775" width="8.33203125" style="32" customWidth="1"/>
    <col min="10776" max="10776" width="11.88671875" style="32" customWidth="1"/>
    <col min="10777" max="10777" width="11.6640625" style="32" customWidth="1"/>
    <col min="10778" max="11008" width="9.109375" style="32"/>
    <col min="11009" max="11009" width="22.5546875" style="32" customWidth="1"/>
    <col min="11010" max="11010" width="20.33203125" style="32" customWidth="1"/>
    <col min="11011" max="11011" width="13.5546875" style="32" customWidth="1"/>
    <col min="11012" max="11012" width="13.6640625" style="32" customWidth="1"/>
    <col min="11013" max="11013" width="12.44140625" style="32" customWidth="1"/>
    <col min="11014" max="11014" width="11.88671875" style="32" customWidth="1"/>
    <col min="11015" max="11015" width="12.44140625" style="32" customWidth="1"/>
    <col min="11016" max="11016" width="12.5546875" style="32" customWidth="1"/>
    <col min="11017" max="11017" width="12.33203125" style="32" customWidth="1"/>
    <col min="11018" max="11020" width="11.88671875" style="32" customWidth="1"/>
    <col min="11021" max="11021" width="12.6640625" style="32" customWidth="1"/>
    <col min="11022" max="11022" width="12" style="32" customWidth="1"/>
    <col min="11023" max="11023" width="9.109375" style="32"/>
    <col min="11024" max="11024" width="11.88671875" style="32" customWidth="1"/>
    <col min="11025" max="11025" width="13.88671875" style="32" customWidth="1"/>
    <col min="11026" max="11026" width="9.109375" style="32"/>
    <col min="11027" max="11027" width="10.44140625" style="32" bestFit="1" customWidth="1"/>
    <col min="11028" max="11028" width="9.109375" style="32"/>
    <col min="11029" max="11029" width="9.44140625" style="32" bestFit="1" customWidth="1"/>
    <col min="11030" max="11030" width="9.109375" style="32"/>
    <col min="11031" max="11031" width="8.33203125" style="32" customWidth="1"/>
    <col min="11032" max="11032" width="11.88671875" style="32" customWidth="1"/>
    <col min="11033" max="11033" width="11.6640625" style="32" customWidth="1"/>
    <col min="11034" max="11264" width="9.109375" style="32"/>
    <col min="11265" max="11265" width="22.5546875" style="32" customWidth="1"/>
    <col min="11266" max="11266" width="20.33203125" style="32" customWidth="1"/>
    <col min="11267" max="11267" width="13.5546875" style="32" customWidth="1"/>
    <col min="11268" max="11268" width="13.6640625" style="32" customWidth="1"/>
    <col min="11269" max="11269" width="12.44140625" style="32" customWidth="1"/>
    <col min="11270" max="11270" width="11.88671875" style="32" customWidth="1"/>
    <col min="11271" max="11271" width="12.44140625" style="32" customWidth="1"/>
    <col min="11272" max="11272" width="12.5546875" style="32" customWidth="1"/>
    <col min="11273" max="11273" width="12.33203125" style="32" customWidth="1"/>
    <col min="11274" max="11276" width="11.88671875" style="32" customWidth="1"/>
    <col min="11277" max="11277" width="12.6640625" style="32" customWidth="1"/>
    <col min="11278" max="11278" width="12" style="32" customWidth="1"/>
    <col min="11279" max="11279" width="9.109375" style="32"/>
    <col min="11280" max="11280" width="11.88671875" style="32" customWidth="1"/>
    <col min="11281" max="11281" width="13.88671875" style="32" customWidth="1"/>
    <col min="11282" max="11282" width="9.109375" style="32"/>
    <col min="11283" max="11283" width="10.44140625" style="32" bestFit="1" customWidth="1"/>
    <col min="11284" max="11284" width="9.109375" style="32"/>
    <col min="11285" max="11285" width="9.44140625" style="32" bestFit="1" customWidth="1"/>
    <col min="11286" max="11286" width="9.109375" style="32"/>
    <col min="11287" max="11287" width="8.33203125" style="32" customWidth="1"/>
    <col min="11288" max="11288" width="11.88671875" style="32" customWidth="1"/>
    <col min="11289" max="11289" width="11.6640625" style="32" customWidth="1"/>
    <col min="11290" max="11520" width="9.109375" style="32"/>
    <col min="11521" max="11521" width="22.5546875" style="32" customWidth="1"/>
    <col min="11522" max="11522" width="20.33203125" style="32" customWidth="1"/>
    <col min="11523" max="11523" width="13.5546875" style="32" customWidth="1"/>
    <col min="11524" max="11524" width="13.6640625" style="32" customWidth="1"/>
    <col min="11525" max="11525" width="12.44140625" style="32" customWidth="1"/>
    <col min="11526" max="11526" width="11.88671875" style="32" customWidth="1"/>
    <col min="11527" max="11527" width="12.44140625" style="32" customWidth="1"/>
    <col min="11528" max="11528" width="12.5546875" style="32" customWidth="1"/>
    <col min="11529" max="11529" width="12.33203125" style="32" customWidth="1"/>
    <col min="11530" max="11532" width="11.88671875" style="32" customWidth="1"/>
    <col min="11533" max="11533" width="12.6640625" style="32" customWidth="1"/>
    <col min="11534" max="11534" width="12" style="32" customWidth="1"/>
    <col min="11535" max="11535" width="9.109375" style="32"/>
    <col min="11536" max="11536" width="11.88671875" style="32" customWidth="1"/>
    <col min="11537" max="11537" width="13.88671875" style="32" customWidth="1"/>
    <col min="11538" max="11538" width="9.109375" style="32"/>
    <col min="11539" max="11539" width="10.44140625" style="32" bestFit="1" customWidth="1"/>
    <col min="11540" max="11540" width="9.109375" style="32"/>
    <col min="11541" max="11541" width="9.44140625" style="32" bestFit="1" customWidth="1"/>
    <col min="11542" max="11542" width="9.109375" style="32"/>
    <col min="11543" max="11543" width="8.33203125" style="32" customWidth="1"/>
    <col min="11544" max="11544" width="11.88671875" style="32" customWidth="1"/>
    <col min="11545" max="11545" width="11.6640625" style="32" customWidth="1"/>
    <col min="11546" max="11776" width="9.109375" style="32"/>
    <col min="11777" max="11777" width="22.5546875" style="32" customWidth="1"/>
    <col min="11778" max="11778" width="20.33203125" style="32" customWidth="1"/>
    <col min="11779" max="11779" width="13.5546875" style="32" customWidth="1"/>
    <col min="11780" max="11780" width="13.6640625" style="32" customWidth="1"/>
    <col min="11781" max="11781" width="12.44140625" style="32" customWidth="1"/>
    <col min="11782" max="11782" width="11.88671875" style="32" customWidth="1"/>
    <col min="11783" max="11783" width="12.44140625" style="32" customWidth="1"/>
    <col min="11784" max="11784" width="12.5546875" style="32" customWidth="1"/>
    <col min="11785" max="11785" width="12.33203125" style="32" customWidth="1"/>
    <col min="11786" max="11788" width="11.88671875" style="32" customWidth="1"/>
    <col min="11789" max="11789" width="12.6640625" style="32" customWidth="1"/>
    <col min="11790" max="11790" width="12" style="32" customWidth="1"/>
    <col min="11791" max="11791" width="9.109375" style="32"/>
    <col min="11792" max="11792" width="11.88671875" style="32" customWidth="1"/>
    <col min="11793" max="11793" width="13.88671875" style="32" customWidth="1"/>
    <col min="11794" max="11794" width="9.109375" style="32"/>
    <col min="11795" max="11795" width="10.44140625" style="32" bestFit="1" customWidth="1"/>
    <col min="11796" max="11796" width="9.109375" style="32"/>
    <col min="11797" max="11797" width="9.44140625" style="32" bestFit="1" customWidth="1"/>
    <col min="11798" max="11798" width="9.109375" style="32"/>
    <col min="11799" max="11799" width="8.33203125" style="32" customWidth="1"/>
    <col min="11800" max="11800" width="11.88671875" style="32" customWidth="1"/>
    <col min="11801" max="11801" width="11.6640625" style="32" customWidth="1"/>
    <col min="11802" max="12032" width="9.109375" style="32"/>
    <col min="12033" max="12033" width="22.5546875" style="32" customWidth="1"/>
    <col min="12034" max="12034" width="20.33203125" style="32" customWidth="1"/>
    <col min="12035" max="12035" width="13.5546875" style="32" customWidth="1"/>
    <col min="12036" max="12036" width="13.6640625" style="32" customWidth="1"/>
    <col min="12037" max="12037" width="12.44140625" style="32" customWidth="1"/>
    <col min="12038" max="12038" width="11.88671875" style="32" customWidth="1"/>
    <col min="12039" max="12039" width="12.44140625" style="32" customWidth="1"/>
    <col min="12040" max="12040" width="12.5546875" style="32" customWidth="1"/>
    <col min="12041" max="12041" width="12.33203125" style="32" customWidth="1"/>
    <col min="12042" max="12044" width="11.88671875" style="32" customWidth="1"/>
    <col min="12045" max="12045" width="12.6640625" style="32" customWidth="1"/>
    <col min="12046" max="12046" width="12" style="32" customWidth="1"/>
    <col min="12047" max="12047" width="9.109375" style="32"/>
    <col min="12048" max="12048" width="11.88671875" style="32" customWidth="1"/>
    <col min="12049" max="12049" width="13.88671875" style="32" customWidth="1"/>
    <col min="12050" max="12050" width="9.109375" style="32"/>
    <col min="12051" max="12051" width="10.44140625" style="32" bestFit="1" customWidth="1"/>
    <col min="12052" max="12052" width="9.109375" style="32"/>
    <col min="12053" max="12053" width="9.44140625" style="32" bestFit="1" customWidth="1"/>
    <col min="12054" max="12054" width="9.109375" style="32"/>
    <col min="12055" max="12055" width="8.33203125" style="32" customWidth="1"/>
    <col min="12056" max="12056" width="11.88671875" style="32" customWidth="1"/>
    <col min="12057" max="12057" width="11.6640625" style="32" customWidth="1"/>
    <col min="12058" max="12288" width="9.109375" style="32"/>
    <col min="12289" max="12289" width="22.5546875" style="32" customWidth="1"/>
    <col min="12290" max="12290" width="20.33203125" style="32" customWidth="1"/>
    <col min="12291" max="12291" width="13.5546875" style="32" customWidth="1"/>
    <col min="12292" max="12292" width="13.6640625" style="32" customWidth="1"/>
    <col min="12293" max="12293" width="12.44140625" style="32" customWidth="1"/>
    <col min="12294" max="12294" width="11.88671875" style="32" customWidth="1"/>
    <col min="12295" max="12295" width="12.44140625" style="32" customWidth="1"/>
    <col min="12296" max="12296" width="12.5546875" style="32" customWidth="1"/>
    <col min="12297" max="12297" width="12.33203125" style="32" customWidth="1"/>
    <col min="12298" max="12300" width="11.88671875" style="32" customWidth="1"/>
    <col min="12301" max="12301" width="12.6640625" style="32" customWidth="1"/>
    <col min="12302" max="12302" width="12" style="32" customWidth="1"/>
    <col min="12303" max="12303" width="9.109375" style="32"/>
    <col min="12304" max="12304" width="11.88671875" style="32" customWidth="1"/>
    <col min="12305" max="12305" width="13.88671875" style="32" customWidth="1"/>
    <col min="12306" max="12306" width="9.109375" style="32"/>
    <col min="12307" max="12307" width="10.44140625" style="32" bestFit="1" customWidth="1"/>
    <col min="12308" max="12308" width="9.109375" style="32"/>
    <col min="12309" max="12309" width="9.44140625" style="32" bestFit="1" customWidth="1"/>
    <col min="12310" max="12310" width="9.109375" style="32"/>
    <col min="12311" max="12311" width="8.33203125" style="32" customWidth="1"/>
    <col min="12312" max="12312" width="11.88671875" style="32" customWidth="1"/>
    <col min="12313" max="12313" width="11.6640625" style="32" customWidth="1"/>
    <col min="12314" max="12544" width="9.109375" style="32"/>
    <col min="12545" max="12545" width="22.5546875" style="32" customWidth="1"/>
    <col min="12546" max="12546" width="20.33203125" style="32" customWidth="1"/>
    <col min="12547" max="12547" width="13.5546875" style="32" customWidth="1"/>
    <col min="12548" max="12548" width="13.6640625" style="32" customWidth="1"/>
    <col min="12549" max="12549" width="12.44140625" style="32" customWidth="1"/>
    <col min="12550" max="12550" width="11.88671875" style="32" customWidth="1"/>
    <col min="12551" max="12551" width="12.44140625" style="32" customWidth="1"/>
    <col min="12552" max="12552" width="12.5546875" style="32" customWidth="1"/>
    <col min="12553" max="12553" width="12.33203125" style="32" customWidth="1"/>
    <col min="12554" max="12556" width="11.88671875" style="32" customWidth="1"/>
    <col min="12557" max="12557" width="12.6640625" style="32" customWidth="1"/>
    <col min="12558" max="12558" width="12" style="32" customWidth="1"/>
    <col min="12559" max="12559" width="9.109375" style="32"/>
    <col min="12560" max="12560" width="11.88671875" style="32" customWidth="1"/>
    <col min="12561" max="12561" width="13.88671875" style="32" customWidth="1"/>
    <col min="12562" max="12562" width="9.109375" style="32"/>
    <col min="12563" max="12563" width="10.44140625" style="32" bestFit="1" customWidth="1"/>
    <col min="12564" max="12564" width="9.109375" style="32"/>
    <col min="12565" max="12565" width="9.44140625" style="32" bestFit="1" customWidth="1"/>
    <col min="12566" max="12566" width="9.109375" style="32"/>
    <col min="12567" max="12567" width="8.33203125" style="32" customWidth="1"/>
    <col min="12568" max="12568" width="11.88671875" style="32" customWidth="1"/>
    <col min="12569" max="12569" width="11.6640625" style="32" customWidth="1"/>
    <col min="12570" max="12800" width="9.109375" style="32"/>
    <col min="12801" max="12801" width="22.5546875" style="32" customWidth="1"/>
    <col min="12802" max="12802" width="20.33203125" style="32" customWidth="1"/>
    <col min="12803" max="12803" width="13.5546875" style="32" customWidth="1"/>
    <col min="12804" max="12804" width="13.6640625" style="32" customWidth="1"/>
    <col min="12805" max="12805" width="12.44140625" style="32" customWidth="1"/>
    <col min="12806" max="12806" width="11.88671875" style="32" customWidth="1"/>
    <col min="12807" max="12807" width="12.44140625" style="32" customWidth="1"/>
    <col min="12808" max="12808" width="12.5546875" style="32" customWidth="1"/>
    <col min="12809" max="12809" width="12.33203125" style="32" customWidth="1"/>
    <col min="12810" max="12812" width="11.88671875" style="32" customWidth="1"/>
    <col min="12813" max="12813" width="12.6640625" style="32" customWidth="1"/>
    <col min="12814" max="12814" width="12" style="32" customWidth="1"/>
    <col min="12815" max="12815" width="9.109375" style="32"/>
    <col min="12816" max="12816" width="11.88671875" style="32" customWidth="1"/>
    <col min="12817" max="12817" width="13.88671875" style="32" customWidth="1"/>
    <col min="12818" max="12818" width="9.109375" style="32"/>
    <col min="12819" max="12819" width="10.44140625" style="32" bestFit="1" customWidth="1"/>
    <col min="12820" max="12820" width="9.109375" style="32"/>
    <col min="12821" max="12821" width="9.44140625" style="32" bestFit="1" customWidth="1"/>
    <col min="12822" max="12822" width="9.109375" style="32"/>
    <col min="12823" max="12823" width="8.33203125" style="32" customWidth="1"/>
    <col min="12824" max="12824" width="11.88671875" style="32" customWidth="1"/>
    <col min="12825" max="12825" width="11.6640625" style="32" customWidth="1"/>
    <col min="12826" max="13056" width="9.109375" style="32"/>
    <col min="13057" max="13057" width="22.5546875" style="32" customWidth="1"/>
    <col min="13058" max="13058" width="20.33203125" style="32" customWidth="1"/>
    <col min="13059" max="13059" width="13.5546875" style="32" customWidth="1"/>
    <col min="13060" max="13060" width="13.6640625" style="32" customWidth="1"/>
    <col min="13061" max="13061" width="12.44140625" style="32" customWidth="1"/>
    <col min="13062" max="13062" width="11.88671875" style="32" customWidth="1"/>
    <col min="13063" max="13063" width="12.44140625" style="32" customWidth="1"/>
    <col min="13064" max="13064" width="12.5546875" style="32" customWidth="1"/>
    <col min="13065" max="13065" width="12.33203125" style="32" customWidth="1"/>
    <col min="13066" max="13068" width="11.88671875" style="32" customWidth="1"/>
    <col min="13069" max="13069" width="12.6640625" style="32" customWidth="1"/>
    <col min="13070" max="13070" width="12" style="32" customWidth="1"/>
    <col min="13071" max="13071" width="9.109375" style="32"/>
    <col min="13072" max="13072" width="11.88671875" style="32" customWidth="1"/>
    <col min="13073" max="13073" width="13.88671875" style="32" customWidth="1"/>
    <col min="13074" max="13074" width="9.109375" style="32"/>
    <col min="13075" max="13075" width="10.44140625" style="32" bestFit="1" customWidth="1"/>
    <col min="13076" max="13076" width="9.109375" style="32"/>
    <col min="13077" max="13077" width="9.44140625" style="32" bestFit="1" customWidth="1"/>
    <col min="13078" max="13078" width="9.109375" style="32"/>
    <col min="13079" max="13079" width="8.33203125" style="32" customWidth="1"/>
    <col min="13080" max="13080" width="11.88671875" style="32" customWidth="1"/>
    <col min="13081" max="13081" width="11.6640625" style="32" customWidth="1"/>
    <col min="13082" max="13312" width="9.109375" style="32"/>
    <col min="13313" max="13313" width="22.5546875" style="32" customWidth="1"/>
    <col min="13314" max="13314" width="20.33203125" style="32" customWidth="1"/>
    <col min="13315" max="13315" width="13.5546875" style="32" customWidth="1"/>
    <col min="13316" max="13316" width="13.6640625" style="32" customWidth="1"/>
    <col min="13317" max="13317" width="12.44140625" style="32" customWidth="1"/>
    <col min="13318" max="13318" width="11.88671875" style="32" customWidth="1"/>
    <col min="13319" max="13319" width="12.44140625" style="32" customWidth="1"/>
    <col min="13320" max="13320" width="12.5546875" style="32" customWidth="1"/>
    <col min="13321" max="13321" width="12.33203125" style="32" customWidth="1"/>
    <col min="13322" max="13324" width="11.88671875" style="32" customWidth="1"/>
    <col min="13325" max="13325" width="12.6640625" style="32" customWidth="1"/>
    <col min="13326" max="13326" width="12" style="32" customWidth="1"/>
    <col min="13327" max="13327" width="9.109375" style="32"/>
    <col min="13328" max="13328" width="11.88671875" style="32" customWidth="1"/>
    <col min="13329" max="13329" width="13.88671875" style="32" customWidth="1"/>
    <col min="13330" max="13330" width="9.109375" style="32"/>
    <col min="13331" max="13331" width="10.44140625" style="32" bestFit="1" customWidth="1"/>
    <col min="13332" max="13332" width="9.109375" style="32"/>
    <col min="13333" max="13333" width="9.44140625" style="32" bestFit="1" customWidth="1"/>
    <col min="13334" max="13334" width="9.109375" style="32"/>
    <col min="13335" max="13335" width="8.33203125" style="32" customWidth="1"/>
    <col min="13336" max="13336" width="11.88671875" style="32" customWidth="1"/>
    <col min="13337" max="13337" width="11.6640625" style="32" customWidth="1"/>
    <col min="13338" max="13568" width="9.109375" style="32"/>
    <col min="13569" max="13569" width="22.5546875" style="32" customWidth="1"/>
    <col min="13570" max="13570" width="20.33203125" style="32" customWidth="1"/>
    <col min="13571" max="13571" width="13.5546875" style="32" customWidth="1"/>
    <col min="13572" max="13572" width="13.6640625" style="32" customWidth="1"/>
    <col min="13573" max="13573" width="12.44140625" style="32" customWidth="1"/>
    <col min="13574" max="13574" width="11.88671875" style="32" customWidth="1"/>
    <col min="13575" max="13575" width="12.44140625" style="32" customWidth="1"/>
    <col min="13576" max="13576" width="12.5546875" style="32" customWidth="1"/>
    <col min="13577" max="13577" width="12.33203125" style="32" customWidth="1"/>
    <col min="13578" max="13580" width="11.88671875" style="32" customWidth="1"/>
    <col min="13581" max="13581" width="12.6640625" style="32" customWidth="1"/>
    <col min="13582" max="13582" width="12" style="32" customWidth="1"/>
    <col min="13583" max="13583" width="9.109375" style="32"/>
    <col min="13584" max="13584" width="11.88671875" style="32" customWidth="1"/>
    <col min="13585" max="13585" width="13.88671875" style="32" customWidth="1"/>
    <col min="13586" max="13586" width="9.109375" style="32"/>
    <col min="13587" max="13587" width="10.44140625" style="32" bestFit="1" customWidth="1"/>
    <col min="13588" max="13588" width="9.109375" style="32"/>
    <col min="13589" max="13589" width="9.44140625" style="32" bestFit="1" customWidth="1"/>
    <col min="13590" max="13590" width="9.109375" style="32"/>
    <col min="13591" max="13591" width="8.33203125" style="32" customWidth="1"/>
    <col min="13592" max="13592" width="11.88671875" style="32" customWidth="1"/>
    <col min="13593" max="13593" width="11.6640625" style="32" customWidth="1"/>
    <col min="13594" max="13824" width="9.109375" style="32"/>
    <col min="13825" max="13825" width="22.5546875" style="32" customWidth="1"/>
    <col min="13826" max="13826" width="20.33203125" style="32" customWidth="1"/>
    <col min="13827" max="13827" width="13.5546875" style="32" customWidth="1"/>
    <col min="13828" max="13828" width="13.6640625" style="32" customWidth="1"/>
    <col min="13829" max="13829" width="12.44140625" style="32" customWidth="1"/>
    <col min="13830" max="13830" width="11.88671875" style="32" customWidth="1"/>
    <col min="13831" max="13831" width="12.44140625" style="32" customWidth="1"/>
    <col min="13832" max="13832" width="12.5546875" style="32" customWidth="1"/>
    <col min="13833" max="13833" width="12.33203125" style="32" customWidth="1"/>
    <col min="13834" max="13836" width="11.88671875" style="32" customWidth="1"/>
    <col min="13837" max="13837" width="12.6640625" style="32" customWidth="1"/>
    <col min="13838" max="13838" width="12" style="32" customWidth="1"/>
    <col min="13839" max="13839" width="9.109375" style="32"/>
    <col min="13840" max="13840" width="11.88671875" style="32" customWidth="1"/>
    <col min="13841" max="13841" width="13.88671875" style="32" customWidth="1"/>
    <col min="13842" max="13842" width="9.109375" style="32"/>
    <col min="13843" max="13843" width="10.44140625" style="32" bestFit="1" customWidth="1"/>
    <col min="13844" max="13844" width="9.109375" style="32"/>
    <col min="13845" max="13845" width="9.44140625" style="32" bestFit="1" customWidth="1"/>
    <col min="13846" max="13846" width="9.109375" style="32"/>
    <col min="13847" max="13847" width="8.33203125" style="32" customWidth="1"/>
    <col min="13848" max="13848" width="11.88671875" style="32" customWidth="1"/>
    <col min="13849" max="13849" width="11.6640625" style="32" customWidth="1"/>
    <col min="13850" max="14080" width="9.109375" style="32"/>
    <col min="14081" max="14081" width="22.5546875" style="32" customWidth="1"/>
    <col min="14082" max="14082" width="20.33203125" style="32" customWidth="1"/>
    <col min="14083" max="14083" width="13.5546875" style="32" customWidth="1"/>
    <col min="14084" max="14084" width="13.6640625" style="32" customWidth="1"/>
    <col min="14085" max="14085" width="12.44140625" style="32" customWidth="1"/>
    <col min="14086" max="14086" width="11.88671875" style="32" customWidth="1"/>
    <col min="14087" max="14087" width="12.44140625" style="32" customWidth="1"/>
    <col min="14088" max="14088" width="12.5546875" style="32" customWidth="1"/>
    <col min="14089" max="14089" width="12.33203125" style="32" customWidth="1"/>
    <col min="14090" max="14092" width="11.88671875" style="32" customWidth="1"/>
    <col min="14093" max="14093" width="12.6640625" style="32" customWidth="1"/>
    <col min="14094" max="14094" width="12" style="32" customWidth="1"/>
    <col min="14095" max="14095" width="9.109375" style="32"/>
    <col min="14096" max="14096" width="11.88671875" style="32" customWidth="1"/>
    <col min="14097" max="14097" width="13.88671875" style="32" customWidth="1"/>
    <col min="14098" max="14098" width="9.109375" style="32"/>
    <col min="14099" max="14099" width="10.44140625" style="32" bestFit="1" customWidth="1"/>
    <col min="14100" max="14100" width="9.109375" style="32"/>
    <col min="14101" max="14101" width="9.44140625" style="32" bestFit="1" customWidth="1"/>
    <col min="14102" max="14102" width="9.109375" style="32"/>
    <col min="14103" max="14103" width="8.33203125" style="32" customWidth="1"/>
    <col min="14104" max="14104" width="11.88671875" style="32" customWidth="1"/>
    <col min="14105" max="14105" width="11.6640625" style="32" customWidth="1"/>
    <col min="14106" max="14336" width="9.109375" style="32"/>
    <col min="14337" max="14337" width="22.5546875" style="32" customWidth="1"/>
    <col min="14338" max="14338" width="20.33203125" style="32" customWidth="1"/>
    <col min="14339" max="14339" width="13.5546875" style="32" customWidth="1"/>
    <col min="14340" max="14340" width="13.6640625" style="32" customWidth="1"/>
    <col min="14341" max="14341" width="12.44140625" style="32" customWidth="1"/>
    <col min="14342" max="14342" width="11.88671875" style="32" customWidth="1"/>
    <col min="14343" max="14343" width="12.44140625" style="32" customWidth="1"/>
    <col min="14344" max="14344" width="12.5546875" style="32" customWidth="1"/>
    <col min="14345" max="14345" width="12.33203125" style="32" customWidth="1"/>
    <col min="14346" max="14348" width="11.88671875" style="32" customWidth="1"/>
    <col min="14349" max="14349" width="12.6640625" style="32" customWidth="1"/>
    <col min="14350" max="14350" width="12" style="32" customWidth="1"/>
    <col min="14351" max="14351" width="9.109375" style="32"/>
    <col min="14352" max="14352" width="11.88671875" style="32" customWidth="1"/>
    <col min="14353" max="14353" width="13.88671875" style="32" customWidth="1"/>
    <col min="14354" max="14354" width="9.109375" style="32"/>
    <col min="14355" max="14355" width="10.44140625" style="32" bestFit="1" customWidth="1"/>
    <col min="14356" max="14356" width="9.109375" style="32"/>
    <col min="14357" max="14357" width="9.44140625" style="32" bestFit="1" customWidth="1"/>
    <col min="14358" max="14358" width="9.109375" style="32"/>
    <col min="14359" max="14359" width="8.33203125" style="32" customWidth="1"/>
    <col min="14360" max="14360" width="11.88671875" style="32" customWidth="1"/>
    <col min="14361" max="14361" width="11.6640625" style="32" customWidth="1"/>
    <col min="14362" max="14592" width="9.109375" style="32"/>
    <col min="14593" max="14593" width="22.5546875" style="32" customWidth="1"/>
    <col min="14594" max="14594" width="20.33203125" style="32" customWidth="1"/>
    <col min="14595" max="14595" width="13.5546875" style="32" customWidth="1"/>
    <col min="14596" max="14596" width="13.6640625" style="32" customWidth="1"/>
    <col min="14597" max="14597" width="12.44140625" style="32" customWidth="1"/>
    <col min="14598" max="14598" width="11.88671875" style="32" customWidth="1"/>
    <col min="14599" max="14599" width="12.44140625" style="32" customWidth="1"/>
    <col min="14600" max="14600" width="12.5546875" style="32" customWidth="1"/>
    <col min="14601" max="14601" width="12.33203125" style="32" customWidth="1"/>
    <col min="14602" max="14604" width="11.88671875" style="32" customWidth="1"/>
    <col min="14605" max="14605" width="12.6640625" style="32" customWidth="1"/>
    <col min="14606" max="14606" width="12" style="32" customWidth="1"/>
    <col min="14607" max="14607" width="9.109375" style="32"/>
    <col min="14608" max="14608" width="11.88671875" style="32" customWidth="1"/>
    <col min="14609" max="14609" width="13.88671875" style="32" customWidth="1"/>
    <col min="14610" max="14610" width="9.109375" style="32"/>
    <col min="14611" max="14611" width="10.44140625" style="32" bestFit="1" customWidth="1"/>
    <col min="14612" max="14612" width="9.109375" style="32"/>
    <col min="14613" max="14613" width="9.44140625" style="32" bestFit="1" customWidth="1"/>
    <col min="14614" max="14614" width="9.109375" style="32"/>
    <col min="14615" max="14615" width="8.33203125" style="32" customWidth="1"/>
    <col min="14616" max="14616" width="11.88671875" style="32" customWidth="1"/>
    <col min="14617" max="14617" width="11.6640625" style="32" customWidth="1"/>
    <col min="14618" max="14848" width="9.109375" style="32"/>
    <col min="14849" max="14849" width="22.5546875" style="32" customWidth="1"/>
    <col min="14850" max="14850" width="20.33203125" style="32" customWidth="1"/>
    <col min="14851" max="14851" width="13.5546875" style="32" customWidth="1"/>
    <col min="14852" max="14852" width="13.6640625" style="32" customWidth="1"/>
    <col min="14853" max="14853" width="12.44140625" style="32" customWidth="1"/>
    <col min="14854" max="14854" width="11.88671875" style="32" customWidth="1"/>
    <col min="14855" max="14855" width="12.44140625" style="32" customWidth="1"/>
    <col min="14856" max="14856" width="12.5546875" style="32" customWidth="1"/>
    <col min="14857" max="14857" width="12.33203125" style="32" customWidth="1"/>
    <col min="14858" max="14860" width="11.88671875" style="32" customWidth="1"/>
    <col min="14861" max="14861" width="12.6640625" style="32" customWidth="1"/>
    <col min="14862" max="14862" width="12" style="32" customWidth="1"/>
    <col min="14863" max="14863" width="9.109375" style="32"/>
    <col min="14864" max="14864" width="11.88671875" style="32" customWidth="1"/>
    <col min="14865" max="14865" width="13.88671875" style="32" customWidth="1"/>
    <col min="14866" max="14866" width="9.109375" style="32"/>
    <col min="14867" max="14867" width="10.44140625" style="32" bestFit="1" customWidth="1"/>
    <col min="14868" max="14868" width="9.109375" style="32"/>
    <col min="14869" max="14869" width="9.44140625" style="32" bestFit="1" customWidth="1"/>
    <col min="14870" max="14870" width="9.109375" style="32"/>
    <col min="14871" max="14871" width="8.33203125" style="32" customWidth="1"/>
    <col min="14872" max="14872" width="11.88671875" style="32" customWidth="1"/>
    <col min="14873" max="14873" width="11.6640625" style="32" customWidth="1"/>
    <col min="14874" max="15104" width="9.109375" style="32"/>
    <col min="15105" max="15105" width="22.5546875" style="32" customWidth="1"/>
    <col min="15106" max="15106" width="20.33203125" style="32" customWidth="1"/>
    <col min="15107" max="15107" width="13.5546875" style="32" customWidth="1"/>
    <col min="15108" max="15108" width="13.6640625" style="32" customWidth="1"/>
    <col min="15109" max="15109" width="12.44140625" style="32" customWidth="1"/>
    <col min="15110" max="15110" width="11.88671875" style="32" customWidth="1"/>
    <col min="15111" max="15111" width="12.44140625" style="32" customWidth="1"/>
    <col min="15112" max="15112" width="12.5546875" style="32" customWidth="1"/>
    <col min="15113" max="15113" width="12.33203125" style="32" customWidth="1"/>
    <col min="15114" max="15116" width="11.88671875" style="32" customWidth="1"/>
    <col min="15117" max="15117" width="12.6640625" style="32" customWidth="1"/>
    <col min="15118" max="15118" width="12" style="32" customWidth="1"/>
    <col min="15119" max="15119" width="9.109375" style="32"/>
    <col min="15120" max="15120" width="11.88671875" style="32" customWidth="1"/>
    <col min="15121" max="15121" width="13.88671875" style="32" customWidth="1"/>
    <col min="15122" max="15122" width="9.109375" style="32"/>
    <col min="15123" max="15123" width="10.44140625" style="32" bestFit="1" customWidth="1"/>
    <col min="15124" max="15124" width="9.109375" style="32"/>
    <col min="15125" max="15125" width="9.44140625" style="32" bestFit="1" customWidth="1"/>
    <col min="15126" max="15126" width="9.109375" style="32"/>
    <col min="15127" max="15127" width="8.33203125" style="32" customWidth="1"/>
    <col min="15128" max="15128" width="11.88671875" style="32" customWidth="1"/>
    <col min="15129" max="15129" width="11.6640625" style="32" customWidth="1"/>
    <col min="15130" max="15360" width="9.109375" style="32"/>
    <col min="15361" max="15361" width="22.5546875" style="32" customWidth="1"/>
    <col min="15362" max="15362" width="20.33203125" style="32" customWidth="1"/>
    <col min="15363" max="15363" width="13.5546875" style="32" customWidth="1"/>
    <col min="15364" max="15364" width="13.6640625" style="32" customWidth="1"/>
    <col min="15365" max="15365" width="12.44140625" style="32" customWidth="1"/>
    <col min="15366" max="15366" width="11.88671875" style="32" customWidth="1"/>
    <col min="15367" max="15367" width="12.44140625" style="32" customWidth="1"/>
    <col min="15368" max="15368" width="12.5546875" style="32" customWidth="1"/>
    <col min="15369" max="15369" width="12.33203125" style="32" customWidth="1"/>
    <col min="15370" max="15372" width="11.88671875" style="32" customWidth="1"/>
    <col min="15373" max="15373" width="12.6640625" style="32" customWidth="1"/>
    <col min="15374" max="15374" width="12" style="32" customWidth="1"/>
    <col min="15375" max="15375" width="9.109375" style="32"/>
    <col min="15376" max="15376" width="11.88671875" style="32" customWidth="1"/>
    <col min="15377" max="15377" width="13.88671875" style="32" customWidth="1"/>
    <col min="15378" max="15378" width="9.109375" style="32"/>
    <col min="15379" max="15379" width="10.44140625" style="32" bestFit="1" customWidth="1"/>
    <col min="15380" max="15380" width="9.109375" style="32"/>
    <col min="15381" max="15381" width="9.44140625" style="32" bestFit="1" customWidth="1"/>
    <col min="15382" max="15382" width="9.109375" style="32"/>
    <col min="15383" max="15383" width="8.33203125" style="32" customWidth="1"/>
    <col min="15384" max="15384" width="11.88671875" style="32" customWidth="1"/>
    <col min="15385" max="15385" width="11.6640625" style="32" customWidth="1"/>
    <col min="15386" max="15616" width="9.109375" style="32"/>
    <col min="15617" max="15617" width="22.5546875" style="32" customWidth="1"/>
    <col min="15618" max="15618" width="20.33203125" style="32" customWidth="1"/>
    <col min="15619" max="15619" width="13.5546875" style="32" customWidth="1"/>
    <col min="15620" max="15620" width="13.6640625" style="32" customWidth="1"/>
    <col min="15621" max="15621" width="12.44140625" style="32" customWidth="1"/>
    <col min="15622" max="15622" width="11.88671875" style="32" customWidth="1"/>
    <col min="15623" max="15623" width="12.44140625" style="32" customWidth="1"/>
    <col min="15624" max="15624" width="12.5546875" style="32" customWidth="1"/>
    <col min="15625" max="15625" width="12.33203125" style="32" customWidth="1"/>
    <col min="15626" max="15628" width="11.88671875" style="32" customWidth="1"/>
    <col min="15629" max="15629" width="12.6640625" style="32" customWidth="1"/>
    <col min="15630" max="15630" width="12" style="32" customWidth="1"/>
    <col min="15631" max="15631" width="9.109375" style="32"/>
    <col min="15632" max="15632" width="11.88671875" style="32" customWidth="1"/>
    <col min="15633" max="15633" width="13.88671875" style="32" customWidth="1"/>
    <col min="15634" max="15634" width="9.109375" style="32"/>
    <col min="15635" max="15635" width="10.44140625" style="32" bestFit="1" customWidth="1"/>
    <col min="15636" max="15636" width="9.109375" style="32"/>
    <col min="15637" max="15637" width="9.44140625" style="32" bestFit="1" customWidth="1"/>
    <col min="15638" max="15638" width="9.109375" style="32"/>
    <col min="15639" max="15639" width="8.33203125" style="32" customWidth="1"/>
    <col min="15640" max="15640" width="11.88671875" style="32" customWidth="1"/>
    <col min="15641" max="15641" width="11.6640625" style="32" customWidth="1"/>
    <col min="15642" max="15872" width="9.109375" style="32"/>
    <col min="15873" max="15873" width="22.5546875" style="32" customWidth="1"/>
    <col min="15874" max="15874" width="20.33203125" style="32" customWidth="1"/>
    <col min="15875" max="15875" width="13.5546875" style="32" customWidth="1"/>
    <col min="15876" max="15876" width="13.6640625" style="32" customWidth="1"/>
    <col min="15877" max="15877" width="12.44140625" style="32" customWidth="1"/>
    <col min="15878" max="15878" width="11.88671875" style="32" customWidth="1"/>
    <col min="15879" max="15879" width="12.44140625" style="32" customWidth="1"/>
    <col min="15880" max="15880" width="12.5546875" style="32" customWidth="1"/>
    <col min="15881" max="15881" width="12.33203125" style="32" customWidth="1"/>
    <col min="15882" max="15884" width="11.88671875" style="32" customWidth="1"/>
    <col min="15885" max="15885" width="12.6640625" style="32" customWidth="1"/>
    <col min="15886" max="15886" width="12" style="32" customWidth="1"/>
    <col min="15887" max="15887" width="9.109375" style="32"/>
    <col min="15888" max="15888" width="11.88671875" style="32" customWidth="1"/>
    <col min="15889" max="15889" width="13.88671875" style="32" customWidth="1"/>
    <col min="15890" max="15890" width="9.109375" style="32"/>
    <col min="15891" max="15891" width="10.44140625" style="32" bestFit="1" customWidth="1"/>
    <col min="15892" max="15892" width="9.109375" style="32"/>
    <col min="15893" max="15893" width="9.44140625" style="32" bestFit="1" customWidth="1"/>
    <col min="15894" max="15894" width="9.109375" style="32"/>
    <col min="15895" max="15895" width="8.33203125" style="32" customWidth="1"/>
    <col min="15896" max="15896" width="11.88671875" style="32" customWidth="1"/>
    <col min="15897" max="15897" width="11.6640625" style="32" customWidth="1"/>
    <col min="15898" max="16128" width="9.109375" style="32"/>
    <col min="16129" max="16129" width="22.5546875" style="32" customWidth="1"/>
    <col min="16130" max="16130" width="20.33203125" style="32" customWidth="1"/>
    <col min="16131" max="16131" width="13.5546875" style="32" customWidth="1"/>
    <col min="16132" max="16132" width="13.6640625" style="32" customWidth="1"/>
    <col min="16133" max="16133" width="12.44140625" style="32" customWidth="1"/>
    <col min="16134" max="16134" width="11.88671875" style="32" customWidth="1"/>
    <col min="16135" max="16135" width="12.44140625" style="32" customWidth="1"/>
    <col min="16136" max="16136" width="12.5546875" style="32" customWidth="1"/>
    <col min="16137" max="16137" width="12.33203125" style="32" customWidth="1"/>
    <col min="16138" max="16140" width="11.88671875" style="32" customWidth="1"/>
    <col min="16141" max="16141" width="12.6640625" style="32" customWidth="1"/>
    <col min="16142" max="16142" width="12" style="32" customWidth="1"/>
    <col min="16143" max="16143" width="9.109375" style="32"/>
    <col min="16144" max="16144" width="11.88671875" style="32" customWidth="1"/>
    <col min="16145" max="16145" width="13.88671875" style="32" customWidth="1"/>
    <col min="16146" max="16146" width="9.109375" style="32"/>
    <col min="16147" max="16147" width="10.44140625" style="32" bestFit="1" customWidth="1"/>
    <col min="16148" max="16148" width="9.109375" style="32"/>
    <col min="16149" max="16149" width="9.44140625" style="32" bestFit="1" customWidth="1"/>
    <col min="16150" max="16150" width="9.109375" style="32"/>
    <col min="16151" max="16151" width="8.33203125" style="32" customWidth="1"/>
    <col min="16152" max="16152" width="11.88671875" style="32" customWidth="1"/>
    <col min="16153" max="16153" width="11.6640625" style="32" customWidth="1"/>
    <col min="16154" max="16384" width="9.109375" style="32"/>
  </cols>
  <sheetData>
    <row r="1" spans="1:25" x14ac:dyDescent="0.25">
      <c r="A1" s="33" t="s">
        <v>110</v>
      </c>
    </row>
    <row r="2" spans="1:25" x14ac:dyDescent="0.25">
      <c r="M2" s="34" t="s">
        <v>205</v>
      </c>
      <c r="N2" s="34" t="s">
        <v>205</v>
      </c>
      <c r="P2" s="34"/>
      <c r="Q2" s="34"/>
    </row>
    <row r="3" spans="1:25" x14ac:dyDescent="0.25">
      <c r="A3" s="35" t="s">
        <v>0</v>
      </c>
      <c r="B3" s="35" t="s">
        <v>1</v>
      </c>
      <c r="C3" s="35">
        <v>1850</v>
      </c>
      <c r="D3" s="35">
        <v>1860</v>
      </c>
      <c r="E3" s="35">
        <v>1870</v>
      </c>
      <c r="F3" s="35">
        <v>1880</v>
      </c>
      <c r="G3" s="35">
        <v>1890</v>
      </c>
      <c r="H3" s="35">
        <v>1900</v>
      </c>
      <c r="I3" s="35">
        <v>1910</v>
      </c>
      <c r="J3" s="35">
        <v>1920</v>
      </c>
      <c r="K3" s="35">
        <v>1930</v>
      </c>
      <c r="L3" s="35">
        <v>1940</v>
      </c>
      <c r="M3" s="35">
        <v>1950</v>
      </c>
      <c r="N3" s="35">
        <v>1960</v>
      </c>
      <c r="P3" s="35"/>
      <c r="Q3" s="35"/>
      <c r="S3" s="35"/>
      <c r="T3" s="35"/>
    </row>
    <row r="4" spans="1:25" x14ac:dyDescent="0.25">
      <c r="A4" s="32" t="s">
        <v>82</v>
      </c>
      <c r="B4" s="32" t="s">
        <v>83</v>
      </c>
      <c r="C4" s="36">
        <f t="shared" ref="C4:K4" si="0">C6/D6*D4</f>
        <v>113513.44196365056</v>
      </c>
      <c r="D4" s="36">
        <f t="shared" si="0"/>
        <v>125514.91797595113</v>
      </c>
      <c r="E4" s="36">
        <f t="shared" si="0"/>
        <v>138785.27830699124</v>
      </c>
      <c r="F4" s="36">
        <f t="shared" si="0"/>
        <v>153458.67874000061</v>
      </c>
      <c r="G4" s="36">
        <f t="shared" si="0"/>
        <v>169683.458994371</v>
      </c>
      <c r="H4" s="36">
        <f t="shared" si="0"/>
        <v>187623.64235571463</v>
      </c>
      <c r="I4" s="36">
        <f t="shared" si="0"/>
        <v>220867.33624012227</v>
      </c>
      <c r="J4" s="36">
        <f t="shared" si="0"/>
        <v>257600.29173878572</v>
      </c>
      <c r="K4" s="36">
        <f t="shared" si="0"/>
        <v>317157.30654600484</v>
      </c>
      <c r="L4" s="36">
        <f>L6/M6*M4</f>
        <v>387313.13894435333</v>
      </c>
      <c r="M4" s="31">
        <v>514378.00000000006</v>
      </c>
      <c r="N4" s="31">
        <v>634138</v>
      </c>
      <c r="S4" s="53"/>
      <c r="T4" s="53"/>
      <c r="U4" s="54"/>
      <c r="V4" s="54"/>
      <c r="W4" s="54"/>
      <c r="X4" s="55"/>
      <c r="Y4" s="55"/>
    </row>
    <row r="5" spans="1:25" x14ac:dyDescent="0.25">
      <c r="A5" s="32" t="s">
        <v>84</v>
      </c>
      <c r="B5" s="32" t="s">
        <v>83</v>
      </c>
      <c r="C5" s="36">
        <f t="shared" ref="C5:K5" si="1">C6/D6*D5</f>
        <v>91039.952838430792</v>
      </c>
      <c r="D5" s="36">
        <f t="shared" si="1"/>
        <v>100665.36628066681</v>
      </c>
      <c r="E5" s="36">
        <f t="shared" si="1"/>
        <v>111308.44923003015</v>
      </c>
      <c r="F5" s="36">
        <f t="shared" si="1"/>
        <v>123076.79719210108</v>
      </c>
      <c r="G5" s="36">
        <f t="shared" si="1"/>
        <v>136089.38146070941</v>
      </c>
      <c r="H5" s="36">
        <f t="shared" si="1"/>
        <v>150477.7518499408</v>
      </c>
      <c r="I5" s="36">
        <f t="shared" si="1"/>
        <v>177139.8305523103</v>
      </c>
      <c r="J5" s="36">
        <f t="shared" si="1"/>
        <v>206600.36384567455</v>
      </c>
      <c r="K5" s="36">
        <f t="shared" si="1"/>
        <v>254366.22950397443</v>
      </c>
      <c r="L5" s="36">
        <f>L6/M6*M5</f>
        <v>310632.5497071073</v>
      </c>
      <c r="M5" s="31">
        <v>412541</v>
      </c>
      <c r="N5" s="31">
        <v>502733</v>
      </c>
      <c r="S5" s="53"/>
      <c r="T5" s="53"/>
      <c r="U5" s="56"/>
      <c r="V5" s="54"/>
      <c r="W5" s="54"/>
      <c r="X5" s="55"/>
      <c r="Y5" s="55"/>
    </row>
    <row r="6" spans="1:25" x14ac:dyDescent="0.25">
      <c r="A6" s="32" t="s">
        <v>85</v>
      </c>
      <c r="B6" s="32" t="s">
        <v>83</v>
      </c>
      <c r="C6" s="31">
        <f t="shared" ref="C6:F6" si="2">D6*(0.99^10)</f>
        <v>3007536.1930612153</v>
      </c>
      <c r="D6" s="31">
        <f t="shared" si="2"/>
        <v>3325515.0407884149</v>
      </c>
      <c r="E6" s="31">
        <f t="shared" si="2"/>
        <v>3677112.9511341103</v>
      </c>
      <c r="F6" s="31">
        <f t="shared" si="2"/>
        <v>4065884.3786773561</v>
      </c>
      <c r="G6" s="31">
        <f>H6*(0.99^10)</f>
        <v>4495759.5810794616</v>
      </c>
      <c r="H6" s="31">
        <f>E15*(0.99^4)</f>
        <v>4971084.3517499994</v>
      </c>
      <c r="I6" s="31">
        <f>B81</f>
        <v>5851875.3031900944</v>
      </c>
      <c r="J6" s="31">
        <f>B91</f>
        <v>6825114.1657356769</v>
      </c>
      <c r="K6" s="31">
        <f>B101</f>
        <v>8403075.986686822</v>
      </c>
      <c r="L6" s="31">
        <f>B111</f>
        <v>10261853.250792118</v>
      </c>
      <c r="M6" s="31">
        <v>13628434</v>
      </c>
      <c r="N6" s="31">
        <v>17099836</v>
      </c>
      <c r="S6" s="53"/>
      <c r="T6" s="53"/>
      <c r="U6" s="56"/>
      <c r="V6" s="54"/>
      <c r="W6" s="54"/>
      <c r="X6" s="55"/>
      <c r="Y6" s="55"/>
    </row>
    <row r="7" spans="1:25" x14ac:dyDescent="0.25">
      <c r="A7" s="32" t="s">
        <v>86</v>
      </c>
      <c r="B7" s="32" t="s">
        <v>83</v>
      </c>
      <c r="C7" s="36">
        <f t="shared" ref="C7:K7" si="3">C6/D6*D7</f>
        <v>60245.245939271736</v>
      </c>
      <c r="D7" s="36">
        <f t="shared" si="3"/>
        <v>66614.816463147203</v>
      </c>
      <c r="E7" s="36">
        <f t="shared" si="3"/>
        <v>73657.824833048246</v>
      </c>
      <c r="F7" s="36">
        <f t="shared" si="3"/>
        <v>81445.471851408787</v>
      </c>
      <c r="G7" s="36">
        <f t="shared" si="3"/>
        <v>90056.486193200923</v>
      </c>
      <c r="H7" s="36">
        <f t="shared" si="3"/>
        <v>99577.920307989509</v>
      </c>
      <c r="I7" s="36">
        <f t="shared" si="3"/>
        <v>117221.42119520015</v>
      </c>
      <c r="J7" s="36">
        <f t="shared" si="3"/>
        <v>136716.78579529701</v>
      </c>
      <c r="K7" s="36">
        <f t="shared" si="3"/>
        <v>168325.61504407201</v>
      </c>
      <c r="L7" s="36">
        <f>L6/M6*M7</f>
        <v>205559.5787385767</v>
      </c>
      <c r="M7" s="31">
        <v>272997</v>
      </c>
      <c r="N7" s="31">
        <v>336578</v>
      </c>
      <c r="S7" s="53"/>
      <c r="T7" s="53"/>
      <c r="U7" s="56"/>
      <c r="V7" s="54"/>
      <c r="W7" s="54"/>
      <c r="X7" s="55"/>
      <c r="Y7" s="55"/>
    </row>
    <row r="8" spans="1:25" x14ac:dyDescent="0.25">
      <c r="A8" s="32" t="s">
        <v>87</v>
      </c>
      <c r="B8" s="32" t="s">
        <v>83</v>
      </c>
      <c r="C8" s="36">
        <f t="shared" ref="C8:K9" si="4">C7/D7*D8</f>
        <v>155510.79821375932</v>
      </c>
      <c r="D8" s="36">
        <f t="shared" si="4"/>
        <v>171952.54363289473</v>
      </c>
      <c r="E8" s="36">
        <f t="shared" si="4"/>
        <v>190132.631312071</v>
      </c>
      <c r="F8" s="36">
        <f t="shared" si="4"/>
        <v>210234.85158108646</v>
      </c>
      <c r="G8" s="36">
        <f t="shared" si="4"/>
        <v>232462.42643524287</v>
      </c>
      <c r="H8" s="36">
        <f t="shared" si="4"/>
        <v>257040.06399394831</v>
      </c>
      <c r="I8" s="36">
        <f t="shared" si="4"/>
        <v>302583.15811661235</v>
      </c>
      <c r="J8" s="36">
        <f t="shared" si="4"/>
        <v>352906.46019899368</v>
      </c>
      <c r="K8" s="36">
        <f t="shared" si="4"/>
        <v>434498.19728036184</v>
      </c>
      <c r="L8" s="36">
        <f>L7/M7*M8</f>
        <v>530610.07008491911</v>
      </c>
      <c r="M8" s="31">
        <v>704686</v>
      </c>
      <c r="N8" s="31">
        <v>837264</v>
      </c>
      <c r="S8" s="53"/>
      <c r="T8" s="53"/>
      <c r="U8" s="56"/>
      <c r="V8" s="54"/>
      <c r="W8" s="54"/>
      <c r="X8" s="55"/>
      <c r="Y8" s="55"/>
    </row>
    <row r="9" spans="1:25" x14ac:dyDescent="0.25">
      <c r="A9" s="32" t="s">
        <v>88</v>
      </c>
      <c r="B9" s="32" t="s">
        <v>67</v>
      </c>
      <c r="C9" s="36">
        <f t="shared" si="4"/>
        <v>606177.99572442367</v>
      </c>
      <c r="D9" s="36">
        <f t="shared" si="4"/>
        <v>670267.5920666852</v>
      </c>
      <c r="E9" s="36">
        <f t="shared" si="4"/>
        <v>741133.21193386102</v>
      </c>
      <c r="F9" s="36">
        <f t="shared" si="4"/>
        <v>819491.26637283899</v>
      </c>
      <c r="G9" s="36">
        <f t="shared" si="4"/>
        <v>906133.91067581822</v>
      </c>
      <c r="H9" s="36">
        <f t="shared" si="4"/>
        <v>1001937.0526190456</v>
      </c>
      <c r="I9" s="36">
        <f t="shared" si="4"/>
        <v>1179463.1268947201</v>
      </c>
      <c r="J9" s="36">
        <f t="shared" si="4"/>
        <v>1375622.3566390222</v>
      </c>
      <c r="K9" s="36">
        <f t="shared" si="4"/>
        <v>1693665.3235568132</v>
      </c>
      <c r="L9" s="36">
        <f>L8/M8*M9</f>
        <v>2068307.4904750488</v>
      </c>
      <c r="M9" s="31">
        <v>2746852</v>
      </c>
      <c r="N9" s="31">
        <v>3776679</v>
      </c>
      <c r="S9" s="53"/>
      <c r="T9" s="53"/>
      <c r="U9" s="54"/>
      <c r="V9" s="54"/>
      <c r="W9" s="54"/>
      <c r="X9" s="55"/>
      <c r="Y9" s="55"/>
    </row>
    <row r="10" spans="1:25" s="33" customFormat="1" x14ac:dyDescent="0.25">
      <c r="A10" s="33" t="s">
        <v>100</v>
      </c>
      <c r="B10" s="57"/>
      <c r="C10" s="34">
        <f>SUM(C4:C9)</f>
        <v>4034023.6277407515</v>
      </c>
      <c r="D10" s="34">
        <f t="shared" ref="D10:N10" si="5">SUM(D4:D9)</f>
        <v>4460530.2772077601</v>
      </c>
      <c r="E10" s="34">
        <f t="shared" si="5"/>
        <v>4932130.3467501123</v>
      </c>
      <c r="F10" s="34">
        <f t="shared" si="5"/>
        <v>5453591.4444147917</v>
      </c>
      <c r="G10" s="34">
        <f t="shared" si="5"/>
        <v>6030185.244838804</v>
      </c>
      <c r="H10" s="34">
        <f t="shared" si="5"/>
        <v>6667740.7828766387</v>
      </c>
      <c r="I10" s="34">
        <f t="shared" si="5"/>
        <v>7849150.1761890594</v>
      </c>
      <c r="J10" s="34">
        <f t="shared" si="5"/>
        <v>9154560.4239534512</v>
      </c>
      <c r="K10" s="34">
        <f t="shared" si="5"/>
        <v>11271088.658618048</v>
      </c>
      <c r="L10" s="34">
        <f t="shared" si="5"/>
        <v>13764276.078742122</v>
      </c>
      <c r="M10" s="34">
        <f t="shared" si="5"/>
        <v>18279888</v>
      </c>
      <c r="N10" s="34">
        <f t="shared" si="5"/>
        <v>23187228</v>
      </c>
      <c r="O10" s="35"/>
      <c r="P10" s="34"/>
      <c r="Q10" s="34"/>
      <c r="R10" s="35"/>
      <c r="S10" s="58"/>
      <c r="T10" s="58"/>
      <c r="U10" s="59"/>
      <c r="V10" s="59"/>
      <c r="W10" s="59"/>
      <c r="X10" s="60"/>
      <c r="Y10" s="60"/>
    </row>
    <row r="11" spans="1:25" x14ac:dyDescent="0.25">
      <c r="A11" s="14" t="s">
        <v>108</v>
      </c>
      <c r="B11" s="57"/>
      <c r="C11" s="41"/>
      <c r="D11" s="30">
        <f>((D10/C10)^(1/10))*100-100</f>
        <v>1.0101010101010104</v>
      </c>
      <c r="E11" s="30">
        <f t="shared" ref="E11:N11" si="6">((E10/D10)^(1/10))*100-100</f>
        <v>1.0101010101010104</v>
      </c>
      <c r="F11" s="30">
        <f t="shared" si="6"/>
        <v>1.0101010101010104</v>
      </c>
      <c r="G11" s="30">
        <f t="shared" si="6"/>
        <v>1.0101010101010104</v>
      </c>
      <c r="H11" s="30">
        <f t="shared" si="6"/>
        <v>1.0101010101010104</v>
      </c>
      <c r="I11" s="30">
        <f t="shared" si="6"/>
        <v>1.6446191768955742</v>
      </c>
      <c r="J11" s="30">
        <f t="shared" si="6"/>
        <v>1.5503642971288514</v>
      </c>
      <c r="K11" s="30">
        <f t="shared" si="6"/>
        <v>2.1016679945035577</v>
      </c>
      <c r="L11" s="30">
        <f t="shared" si="6"/>
        <v>2.0184570549312895</v>
      </c>
      <c r="M11" s="30">
        <f t="shared" si="6"/>
        <v>2.8778822196629648</v>
      </c>
      <c r="N11" s="30">
        <f t="shared" si="6"/>
        <v>2.4065016292404522</v>
      </c>
    </row>
    <row r="12" spans="1:25" x14ac:dyDescent="0.25">
      <c r="B12" s="61"/>
      <c r="C12" s="41"/>
      <c r="D12" s="62"/>
    </row>
    <row r="13" spans="1:25" x14ac:dyDescent="0.25">
      <c r="B13" s="61"/>
      <c r="C13" s="41"/>
      <c r="D13" s="62"/>
    </row>
    <row r="14" spans="1:25" x14ac:dyDescent="0.25">
      <c r="B14" s="61"/>
      <c r="C14" s="38">
        <v>1850</v>
      </c>
      <c r="D14" s="63">
        <v>1891</v>
      </c>
      <c r="E14" s="35">
        <v>1904</v>
      </c>
      <c r="F14" s="35">
        <v>1911</v>
      </c>
      <c r="G14" s="35">
        <v>1921</v>
      </c>
      <c r="H14" s="35">
        <v>1936</v>
      </c>
      <c r="I14" s="35">
        <v>1946</v>
      </c>
      <c r="J14" s="35">
        <v>1951</v>
      </c>
      <c r="K14" s="35">
        <v>1960</v>
      </c>
    </row>
    <row r="15" spans="1:25" x14ac:dyDescent="0.25">
      <c r="A15" s="32" t="s">
        <v>97</v>
      </c>
      <c r="B15" s="61"/>
      <c r="C15" s="41"/>
      <c r="D15" s="62"/>
      <c r="E15" s="28">
        <v>5175000</v>
      </c>
      <c r="F15" s="41">
        <v>5972999.9999999842</v>
      </c>
      <c r="G15" s="41">
        <v>6927000.0000000009</v>
      </c>
      <c r="H15" s="41">
        <v>9558000.0000000019</v>
      </c>
      <c r="I15" s="41">
        <v>11416000.000000006</v>
      </c>
      <c r="J15" s="41">
        <v>12672000.000000004</v>
      </c>
      <c r="K15" s="41">
        <v>16002999.999999959</v>
      </c>
    </row>
    <row r="16" spans="1:25" x14ac:dyDescent="0.25">
      <c r="A16" s="32" t="s">
        <v>99</v>
      </c>
      <c r="B16" s="61"/>
      <c r="C16" s="41">
        <v>285000</v>
      </c>
      <c r="D16" s="62">
        <v>1308000</v>
      </c>
    </row>
    <row r="17" spans="1:20" x14ac:dyDescent="0.25">
      <c r="A17" s="32" t="s">
        <v>98</v>
      </c>
      <c r="B17" s="61"/>
      <c r="C17" s="41">
        <v>121000</v>
      </c>
      <c r="D17" s="41">
        <v>544000</v>
      </c>
    </row>
    <row r="18" spans="1:20" x14ac:dyDescent="0.25">
      <c r="A18" s="28" t="s">
        <v>108</v>
      </c>
      <c r="B18" s="61"/>
      <c r="C18" s="44"/>
      <c r="D18" s="44"/>
      <c r="E18" s="43"/>
      <c r="F18" s="42">
        <f>((F15/E15)^(1/7))*100-100</f>
        <v>2.069844118924749</v>
      </c>
      <c r="G18" s="43">
        <f>((G15/F15)^(1/10))*100-100</f>
        <v>1.4928077654118113</v>
      </c>
      <c r="H18" s="43">
        <f>((H15/G15)^(1/15))*100-100</f>
        <v>2.1695441994422424</v>
      </c>
      <c r="I18" s="43">
        <f>((I15/H15)^(1/10))*100-100</f>
        <v>1.7922451585110792</v>
      </c>
      <c r="J18" s="43">
        <f>((J15/I15)^(1/5))*100-100</f>
        <v>2.1095214524108741</v>
      </c>
      <c r="K18" s="43">
        <f>((K15/J15)^(1/9))*100-100</f>
        <v>2.6270403595767249</v>
      </c>
    </row>
    <row r="19" spans="1:20" x14ac:dyDescent="0.25">
      <c r="A19" s="28" t="s">
        <v>152</v>
      </c>
      <c r="B19" s="35"/>
      <c r="C19" s="44">
        <v>1</v>
      </c>
      <c r="D19" s="44">
        <v>1</v>
      </c>
      <c r="E19" s="44">
        <v>1</v>
      </c>
      <c r="F19" s="43">
        <v>1</v>
      </c>
      <c r="G19" s="43"/>
      <c r="H19" s="43"/>
      <c r="I19" s="43"/>
      <c r="J19" s="43"/>
      <c r="K19" s="43"/>
    </row>
    <row r="20" spans="1:20" s="64" customFormat="1" x14ac:dyDescent="0.25">
      <c r="A20" s="34" t="s">
        <v>151</v>
      </c>
      <c r="B20" s="34"/>
      <c r="C20" s="34">
        <f>D20*0.99^41</f>
        <v>3235484.9587500063</v>
      </c>
      <c r="D20" s="34">
        <f>E20*0.99^13</f>
        <v>4885358.1382682454</v>
      </c>
      <c r="E20" s="34">
        <f>F20*0.99^7</f>
        <v>5567226.3230484361</v>
      </c>
      <c r="F20" s="34">
        <f>F15</f>
        <v>5972999.9999999842</v>
      </c>
      <c r="G20" s="34">
        <f t="shared" ref="G20:K20" si="7">G15</f>
        <v>6927000.0000000009</v>
      </c>
      <c r="H20" s="34">
        <f t="shared" si="7"/>
        <v>9558000.0000000019</v>
      </c>
      <c r="I20" s="34">
        <f t="shared" si="7"/>
        <v>11416000.000000006</v>
      </c>
      <c r="J20" s="34">
        <f t="shared" si="7"/>
        <v>12672000.000000004</v>
      </c>
      <c r="K20" s="34">
        <f t="shared" si="7"/>
        <v>16002999.999999959</v>
      </c>
      <c r="L20" s="34"/>
      <c r="M20" s="34"/>
      <c r="N20" s="34"/>
      <c r="O20" s="34"/>
      <c r="P20" s="34"/>
      <c r="Q20" s="34"/>
      <c r="R20" s="34"/>
      <c r="S20" s="34"/>
      <c r="T20" s="34"/>
    </row>
    <row r="21" spans="1:20" x14ac:dyDescent="0.25">
      <c r="A21" s="35"/>
      <c r="B21" s="49"/>
      <c r="C21" s="51"/>
      <c r="D21" s="41"/>
      <c r="E21" s="41"/>
    </row>
    <row r="22" spans="1:20" ht="72" customHeight="1" x14ac:dyDescent="0.25">
      <c r="A22" s="99" t="s">
        <v>163</v>
      </c>
      <c r="B22" s="99"/>
      <c r="C22" s="99"/>
      <c r="D22" s="99"/>
      <c r="E22" s="99"/>
      <c r="F22" s="99"/>
      <c r="G22" s="99"/>
    </row>
    <row r="23" spans="1:20" x14ac:dyDescent="0.25">
      <c r="A23" s="35"/>
      <c r="B23" s="49"/>
      <c r="C23" s="51"/>
      <c r="D23" s="49"/>
      <c r="E23" s="49"/>
      <c r="F23" s="43"/>
    </row>
    <row r="24" spans="1:20" x14ac:dyDescent="0.25">
      <c r="A24" s="35" t="s">
        <v>155</v>
      </c>
      <c r="B24" s="49"/>
      <c r="C24" s="51"/>
      <c r="D24" s="49"/>
      <c r="E24" s="49"/>
      <c r="F24" s="43"/>
    </row>
    <row r="25" spans="1:20" x14ac:dyDescent="0.25">
      <c r="A25" s="28" t="s">
        <v>161</v>
      </c>
      <c r="B25" s="49"/>
      <c r="C25" s="51"/>
      <c r="D25" s="49"/>
      <c r="E25" s="49"/>
      <c r="F25" s="43"/>
    </row>
    <row r="26" spans="1:20" x14ac:dyDescent="0.25">
      <c r="A26" s="28" t="s">
        <v>162</v>
      </c>
      <c r="B26" s="49"/>
      <c r="C26" s="51"/>
      <c r="D26" s="49"/>
      <c r="E26" s="49"/>
      <c r="F26" s="43"/>
    </row>
    <row r="27" spans="1:20" x14ac:dyDescent="0.25">
      <c r="A27" s="35"/>
      <c r="B27" s="49"/>
      <c r="C27" s="51"/>
      <c r="D27" s="49"/>
      <c r="E27" s="49"/>
      <c r="F27" s="43"/>
    </row>
    <row r="28" spans="1:20" x14ac:dyDescent="0.25">
      <c r="A28" s="35"/>
      <c r="B28" s="49"/>
      <c r="C28" s="43"/>
      <c r="D28" s="49"/>
      <c r="E28" s="49"/>
      <c r="F28" s="43"/>
    </row>
    <row r="29" spans="1:20" x14ac:dyDescent="0.25">
      <c r="A29" s="35"/>
      <c r="B29" s="49"/>
      <c r="C29" s="43"/>
      <c r="D29" s="49"/>
      <c r="E29" s="49"/>
      <c r="F29" s="43"/>
    </row>
    <row r="30" spans="1:20" x14ac:dyDescent="0.25">
      <c r="A30" s="35"/>
      <c r="B30" s="49"/>
      <c r="C30" s="43"/>
      <c r="D30" s="49"/>
      <c r="E30" s="49"/>
      <c r="F30" s="43"/>
    </row>
    <row r="31" spans="1:20" x14ac:dyDescent="0.25">
      <c r="A31" s="35"/>
      <c r="B31" s="49"/>
      <c r="C31" s="43"/>
      <c r="D31" s="49"/>
      <c r="E31" s="49"/>
      <c r="F31" s="43"/>
    </row>
    <row r="32" spans="1:20" x14ac:dyDescent="0.25">
      <c r="A32" s="35"/>
      <c r="B32" s="49"/>
      <c r="C32" s="43"/>
      <c r="D32" s="49"/>
      <c r="E32" s="49"/>
      <c r="F32" s="43"/>
    </row>
    <row r="33" spans="1:6" x14ac:dyDescent="0.25">
      <c r="A33" s="35"/>
      <c r="B33" s="49"/>
      <c r="C33" s="43"/>
      <c r="D33" s="49"/>
      <c r="E33" s="49"/>
      <c r="F33" s="43"/>
    </row>
    <row r="34" spans="1:6" x14ac:dyDescent="0.25">
      <c r="A34" s="35"/>
      <c r="B34" s="49"/>
      <c r="C34" s="43"/>
      <c r="D34" s="49"/>
      <c r="E34" s="49"/>
      <c r="F34" s="43"/>
    </row>
    <row r="35" spans="1:6" x14ac:dyDescent="0.25">
      <c r="A35" s="35"/>
      <c r="B35" s="49"/>
      <c r="C35" s="43"/>
      <c r="D35" s="49"/>
      <c r="E35" s="49"/>
      <c r="F35" s="43"/>
    </row>
    <row r="36" spans="1:6" x14ac:dyDescent="0.25">
      <c r="A36" s="35"/>
      <c r="B36" s="49"/>
      <c r="C36" s="43"/>
      <c r="D36" s="49"/>
      <c r="E36" s="49"/>
      <c r="F36" s="43"/>
    </row>
    <row r="37" spans="1:6" x14ac:dyDescent="0.25">
      <c r="A37" s="35"/>
      <c r="B37" s="49"/>
      <c r="C37" s="43"/>
      <c r="D37" s="49"/>
      <c r="E37" s="49"/>
      <c r="F37" s="43"/>
    </row>
    <row r="38" spans="1:6" x14ac:dyDescent="0.25">
      <c r="A38" s="35"/>
      <c r="B38" s="49"/>
      <c r="C38" s="43"/>
      <c r="D38" s="49"/>
      <c r="E38" s="49"/>
      <c r="F38" s="43"/>
    </row>
    <row r="39" spans="1:6" x14ac:dyDescent="0.25">
      <c r="A39" s="35"/>
      <c r="B39" s="49"/>
      <c r="C39" s="43"/>
      <c r="D39" s="49"/>
      <c r="E39" s="49"/>
      <c r="F39" s="43"/>
    </row>
    <row r="40" spans="1:6" x14ac:dyDescent="0.25">
      <c r="A40" s="35"/>
      <c r="B40" s="49"/>
      <c r="C40" s="43"/>
      <c r="D40" s="49"/>
      <c r="E40" s="49"/>
      <c r="F40" s="43"/>
    </row>
    <row r="41" spans="1:6" x14ac:dyDescent="0.25">
      <c r="A41" s="35"/>
      <c r="B41" s="49"/>
      <c r="C41" s="43"/>
      <c r="D41" s="49"/>
      <c r="E41" s="49"/>
      <c r="F41" s="43"/>
    </row>
    <row r="42" spans="1:6" x14ac:dyDescent="0.25">
      <c r="A42" s="35"/>
      <c r="B42" s="49"/>
      <c r="C42" s="43"/>
      <c r="D42" s="49"/>
      <c r="E42" s="49"/>
      <c r="F42" s="43"/>
    </row>
    <row r="43" spans="1:6" x14ac:dyDescent="0.25">
      <c r="A43" s="35"/>
      <c r="B43" s="49"/>
      <c r="C43" s="43"/>
      <c r="D43" s="49"/>
      <c r="E43" s="49"/>
      <c r="F43" s="43"/>
    </row>
    <row r="44" spans="1:6" x14ac:dyDescent="0.25">
      <c r="A44" s="35"/>
      <c r="B44" s="49"/>
      <c r="C44" s="43"/>
      <c r="D44" s="49"/>
      <c r="E44" s="49"/>
      <c r="F44" s="43"/>
    </row>
    <row r="45" spans="1:6" x14ac:dyDescent="0.25">
      <c r="A45" s="35"/>
      <c r="B45" s="49"/>
      <c r="C45" s="43"/>
      <c r="D45" s="49"/>
      <c r="E45" s="49"/>
      <c r="F45" s="43"/>
    </row>
    <row r="46" spans="1:6" x14ac:dyDescent="0.25">
      <c r="A46" s="35"/>
      <c r="B46" s="49"/>
      <c r="C46" s="43"/>
      <c r="D46" s="49"/>
      <c r="E46" s="49"/>
      <c r="F46" s="43"/>
    </row>
    <row r="47" spans="1:6" x14ac:dyDescent="0.25">
      <c r="A47" s="35"/>
      <c r="B47" s="49"/>
      <c r="C47" s="43"/>
      <c r="D47" s="49"/>
      <c r="E47" s="49"/>
      <c r="F47" s="43"/>
    </row>
    <row r="48" spans="1:6" x14ac:dyDescent="0.25">
      <c r="A48" s="35"/>
      <c r="B48" s="49"/>
      <c r="C48" s="43"/>
      <c r="D48" s="49"/>
      <c r="E48" s="49"/>
      <c r="F48" s="43"/>
    </row>
    <row r="49" spans="1:6" x14ac:dyDescent="0.25">
      <c r="A49" s="35"/>
      <c r="B49" s="49"/>
      <c r="C49" s="43"/>
      <c r="D49" s="49"/>
      <c r="E49" s="49"/>
      <c r="F49" s="43"/>
    </row>
    <row r="50" spans="1:6" x14ac:dyDescent="0.25">
      <c r="A50" s="35"/>
      <c r="B50" s="49"/>
      <c r="C50" s="43"/>
      <c r="D50" s="49"/>
      <c r="E50" s="49"/>
      <c r="F50" s="43"/>
    </row>
    <row r="51" spans="1:6" x14ac:dyDescent="0.25">
      <c r="A51" s="35"/>
      <c r="B51" s="49"/>
      <c r="C51" s="43"/>
      <c r="D51" s="49"/>
      <c r="E51" s="49"/>
      <c r="F51" s="43"/>
    </row>
    <row r="52" spans="1:6" x14ac:dyDescent="0.25">
      <c r="A52" s="35"/>
      <c r="B52" s="49"/>
      <c r="C52" s="43"/>
      <c r="D52" s="49"/>
      <c r="E52" s="49"/>
      <c r="F52" s="43"/>
    </row>
    <row r="53" spans="1:6" x14ac:dyDescent="0.25">
      <c r="A53" s="35"/>
      <c r="B53" s="49"/>
      <c r="C53" s="43"/>
      <c r="D53" s="49"/>
      <c r="E53" s="49"/>
      <c r="F53" s="43"/>
    </row>
    <row r="54" spans="1:6" x14ac:dyDescent="0.25">
      <c r="A54" s="35"/>
      <c r="B54" s="49"/>
      <c r="C54" s="43"/>
      <c r="D54" s="49"/>
      <c r="E54" s="49"/>
      <c r="F54" s="43"/>
    </row>
    <row r="55" spans="1:6" x14ac:dyDescent="0.25">
      <c r="A55" s="35"/>
      <c r="B55" s="49"/>
      <c r="C55" s="43"/>
      <c r="D55" s="49"/>
      <c r="E55" s="49"/>
      <c r="F55" s="43"/>
    </row>
    <row r="56" spans="1:6" x14ac:dyDescent="0.25">
      <c r="A56" s="35"/>
      <c r="B56" s="49"/>
      <c r="C56" s="43"/>
      <c r="D56" s="49"/>
      <c r="E56" s="49"/>
      <c r="F56" s="43"/>
    </row>
    <row r="57" spans="1:6" x14ac:dyDescent="0.25">
      <c r="A57" s="35"/>
      <c r="B57" s="49"/>
      <c r="C57" s="43"/>
      <c r="D57" s="49"/>
      <c r="E57" s="49"/>
      <c r="F57" s="43"/>
    </row>
    <row r="58" spans="1:6" x14ac:dyDescent="0.25">
      <c r="A58" s="35"/>
      <c r="B58" s="49"/>
      <c r="C58" s="43"/>
      <c r="D58" s="49"/>
      <c r="E58" s="49"/>
      <c r="F58" s="43"/>
    </row>
    <row r="59" spans="1:6" x14ac:dyDescent="0.25">
      <c r="A59" s="35"/>
      <c r="B59" s="49"/>
      <c r="C59" s="43"/>
      <c r="D59" s="49"/>
      <c r="E59" s="49"/>
      <c r="F59" s="43"/>
    </row>
    <row r="60" spans="1:6" x14ac:dyDescent="0.25">
      <c r="A60" s="35"/>
      <c r="B60" s="49"/>
      <c r="C60" s="43"/>
      <c r="D60" s="49"/>
      <c r="E60" s="49"/>
      <c r="F60" s="43"/>
    </row>
    <row r="61" spans="1:6" x14ac:dyDescent="0.25">
      <c r="A61" s="35"/>
      <c r="B61" s="49"/>
      <c r="C61" s="43"/>
      <c r="D61" s="49"/>
      <c r="E61" s="49"/>
      <c r="F61" s="43"/>
    </row>
    <row r="62" spans="1:6" x14ac:dyDescent="0.25">
      <c r="A62" s="35"/>
      <c r="B62" s="49"/>
      <c r="C62" s="42"/>
      <c r="D62" s="41"/>
      <c r="E62" s="41"/>
      <c r="F62" s="43"/>
    </row>
    <row r="63" spans="1:6" x14ac:dyDescent="0.25">
      <c r="A63" s="35"/>
      <c r="B63" s="49"/>
      <c r="C63" s="42"/>
    </row>
    <row r="64" spans="1:6" x14ac:dyDescent="0.25">
      <c r="A64" s="35"/>
      <c r="B64" s="49"/>
      <c r="C64" s="42"/>
    </row>
    <row r="65" spans="1:3" x14ac:dyDescent="0.25">
      <c r="A65" s="35"/>
      <c r="B65" s="49"/>
      <c r="C65" s="42"/>
    </row>
    <row r="66" spans="1:3" x14ac:dyDescent="0.25">
      <c r="A66" s="35"/>
      <c r="B66" s="49"/>
      <c r="C66" s="42"/>
    </row>
    <row r="67" spans="1:3" x14ac:dyDescent="0.25">
      <c r="A67" s="35"/>
      <c r="B67" s="49"/>
      <c r="C67" s="42"/>
    </row>
    <row r="68" spans="1:3" x14ac:dyDescent="0.25">
      <c r="A68" s="35"/>
      <c r="B68" s="49"/>
      <c r="C68" s="42"/>
    </row>
    <row r="69" spans="1:3" x14ac:dyDescent="0.25">
      <c r="A69" s="35"/>
      <c r="B69" s="49"/>
      <c r="C69" s="42"/>
    </row>
    <row r="70" spans="1:3" x14ac:dyDescent="0.25">
      <c r="A70" s="35"/>
      <c r="B70" s="49"/>
      <c r="C70" s="42"/>
    </row>
    <row r="71" spans="1:3" x14ac:dyDescent="0.25">
      <c r="A71" s="35"/>
      <c r="B71" s="49"/>
      <c r="C71" s="42"/>
    </row>
    <row r="72" spans="1:3" x14ac:dyDescent="0.25">
      <c r="A72" s="35"/>
      <c r="B72" s="49"/>
      <c r="C72" s="42"/>
    </row>
    <row r="73" spans="1:3" x14ac:dyDescent="0.25">
      <c r="A73" s="35"/>
      <c r="B73" s="49"/>
      <c r="C73" s="42"/>
    </row>
    <row r="74" spans="1:3" x14ac:dyDescent="0.25">
      <c r="A74" s="35"/>
      <c r="B74" s="49"/>
      <c r="C74" s="42"/>
    </row>
    <row r="75" spans="1:3" x14ac:dyDescent="0.25">
      <c r="A75" s="35"/>
      <c r="B75" s="61"/>
      <c r="C75" s="42"/>
    </row>
    <row r="76" spans="1:3" x14ac:dyDescent="0.25">
      <c r="A76" s="35"/>
      <c r="B76" s="65"/>
      <c r="C76" s="43"/>
    </row>
    <row r="77" spans="1:3" x14ac:dyDescent="0.25">
      <c r="A77" s="35">
        <v>1906</v>
      </c>
      <c r="B77" s="65">
        <v>5391445.9681038745</v>
      </c>
      <c r="C77" s="43"/>
    </row>
    <row r="78" spans="1:3" x14ac:dyDescent="0.25">
      <c r="A78" s="35">
        <v>1907</v>
      </c>
      <c r="B78" s="65">
        <v>5503040.4953996772</v>
      </c>
      <c r="C78" s="43">
        <f>((B78/B77)-1)*100</f>
        <v>2.0698441189247241</v>
      </c>
    </row>
    <row r="79" spans="1:3" x14ac:dyDescent="0.25">
      <c r="A79" s="35">
        <v>1908</v>
      </c>
      <c r="B79" s="65">
        <v>5616944.8554557543</v>
      </c>
      <c r="C79" s="43">
        <f>((B79/B78)-1)*100</f>
        <v>2.0698441189247463</v>
      </c>
    </row>
    <row r="80" spans="1:3" x14ac:dyDescent="0.25">
      <c r="A80" s="35">
        <v>1909</v>
      </c>
      <c r="B80" s="65">
        <v>5733206.8582096519</v>
      </c>
      <c r="C80" s="43">
        <f>((B80/B79)-1)*100</f>
        <v>2.0698441189247463</v>
      </c>
    </row>
    <row r="81" spans="1:3" x14ac:dyDescent="0.25">
      <c r="A81" s="35">
        <v>1910</v>
      </c>
      <c r="B81" s="65">
        <v>5851875.3031900944</v>
      </c>
      <c r="C81" s="43">
        <f>((B81/B80)-1)*100</f>
        <v>2.0698441189247463</v>
      </c>
    </row>
    <row r="82" spans="1:3" x14ac:dyDescent="0.25">
      <c r="A82" s="35">
        <v>1911</v>
      </c>
      <c r="C82" s="43">
        <f>((F15/B81)-1)*100</f>
        <v>2.0698441189247463</v>
      </c>
    </row>
    <row r="83" spans="1:3" x14ac:dyDescent="0.25">
      <c r="A83" s="35">
        <v>1912</v>
      </c>
      <c r="B83" s="65">
        <v>6062165.4078280404</v>
      </c>
      <c r="C83" s="43">
        <f>((B83/F15)-1)*100</f>
        <v>1.4928077654119631</v>
      </c>
    </row>
    <row r="84" spans="1:3" x14ac:dyDescent="0.25">
      <c r="A84" s="35">
        <v>1913</v>
      </c>
      <c r="B84" s="65">
        <v>6152661.8837882057</v>
      </c>
      <c r="C84" s="43">
        <f t="shared" ref="C84:C91" si="8">((B84/B83)-1)*100</f>
        <v>1.4928077654118077</v>
      </c>
    </row>
    <row r="85" spans="1:3" x14ac:dyDescent="0.25">
      <c r="A85" s="35">
        <v>1914</v>
      </c>
      <c r="B85" s="65">
        <v>6244509.2981689274</v>
      </c>
      <c r="C85" s="43">
        <f t="shared" si="8"/>
        <v>1.4928077654117855</v>
      </c>
    </row>
    <row r="86" spans="1:3" x14ac:dyDescent="0.25">
      <c r="A86" s="35">
        <v>1915</v>
      </c>
      <c r="B86" s="65">
        <v>6337727.8178838557</v>
      </c>
      <c r="C86" s="43">
        <f t="shared" si="8"/>
        <v>1.4928077654118077</v>
      </c>
    </row>
    <row r="87" spans="1:3" x14ac:dyDescent="0.25">
      <c r="A87" s="35">
        <v>1916</v>
      </c>
      <c r="B87" s="65">
        <v>6432337.9108998897</v>
      </c>
      <c r="C87" s="43">
        <f t="shared" si="8"/>
        <v>1.4928077654118077</v>
      </c>
    </row>
    <row r="88" spans="1:3" x14ac:dyDescent="0.25">
      <c r="A88" s="35">
        <v>1917</v>
      </c>
      <c r="B88" s="65">
        <v>6528360.3507313309</v>
      </c>
      <c r="C88" s="43">
        <f t="shared" si="8"/>
        <v>1.4928077654118077</v>
      </c>
    </row>
    <row r="89" spans="1:3" x14ac:dyDescent="0.25">
      <c r="A89" s="35">
        <v>1918</v>
      </c>
      <c r="B89" s="65">
        <v>6625816.2210011128</v>
      </c>
      <c r="C89" s="43">
        <f t="shared" si="8"/>
        <v>1.4928077654117855</v>
      </c>
    </row>
    <row r="90" spans="1:3" x14ac:dyDescent="0.25">
      <c r="A90" s="35">
        <v>1919</v>
      </c>
      <c r="B90" s="65">
        <v>6724726.9200701322</v>
      </c>
      <c r="C90" s="43">
        <f t="shared" si="8"/>
        <v>1.4928077654118077</v>
      </c>
    </row>
    <row r="91" spans="1:3" x14ac:dyDescent="0.25">
      <c r="A91" s="35">
        <v>1920</v>
      </c>
      <c r="B91" s="65">
        <v>6825114.1657356769</v>
      </c>
      <c r="C91" s="43">
        <f t="shared" si="8"/>
        <v>1.4928077654118077</v>
      </c>
    </row>
    <row r="92" spans="1:3" x14ac:dyDescent="0.25">
      <c r="A92" s="35">
        <v>1921</v>
      </c>
      <c r="C92" s="43">
        <f>((G15/B91)-1)*100</f>
        <v>1.4928077654118077</v>
      </c>
    </row>
    <row r="93" spans="1:3" x14ac:dyDescent="0.25">
      <c r="A93" s="35">
        <v>1922</v>
      </c>
      <c r="B93" s="65">
        <v>7077284.3266953733</v>
      </c>
      <c r="C93" s="43">
        <f>((B93/G15)-1)*100</f>
        <v>2.1695441994423526</v>
      </c>
    </row>
    <row r="94" spans="1:3" x14ac:dyDescent="0.25">
      <c r="A94" s="35">
        <v>1923</v>
      </c>
      <c r="B94" s="65">
        <v>7230829.1382832285</v>
      </c>
      <c r="C94" s="43">
        <f t="shared" ref="C94:C106" si="9">((B94/B93)-1)*100</f>
        <v>2.1695441994422637</v>
      </c>
    </row>
    <row r="95" spans="1:3" x14ac:dyDescent="0.25">
      <c r="A95" s="35">
        <v>1924</v>
      </c>
      <c r="B95" s="65">
        <v>7387705.17242443</v>
      </c>
      <c r="C95" s="43">
        <f t="shared" si="9"/>
        <v>2.1695441994422193</v>
      </c>
    </row>
    <row r="96" spans="1:3" x14ac:dyDescent="0.25">
      <c r="A96" s="35">
        <v>1925</v>
      </c>
      <c r="B96" s="65">
        <v>7547984.7014646595</v>
      </c>
      <c r="C96" s="43">
        <f t="shared" si="9"/>
        <v>2.1695441994422637</v>
      </c>
    </row>
    <row r="97" spans="1:3" x14ac:dyDescent="0.25">
      <c r="A97" s="35">
        <v>1926</v>
      </c>
      <c r="B97" s="65">
        <v>7711741.5657300735</v>
      </c>
      <c r="C97" s="43">
        <f t="shared" si="9"/>
        <v>2.1695441994422415</v>
      </c>
    </row>
    <row r="98" spans="1:3" x14ac:dyDescent="0.25">
      <c r="A98" s="35">
        <v>1927</v>
      </c>
      <c r="B98" s="65">
        <v>7879051.2075453466</v>
      </c>
      <c r="C98" s="43">
        <f t="shared" si="9"/>
        <v>2.1695441994422415</v>
      </c>
    </row>
    <row r="99" spans="1:3" x14ac:dyDescent="0.25">
      <c r="A99" s="35">
        <v>1928</v>
      </c>
      <c r="B99" s="65">
        <v>8049990.7059897287</v>
      </c>
      <c r="C99" s="43">
        <f t="shared" si="9"/>
        <v>2.1695441994422193</v>
      </c>
    </row>
    <row r="100" spans="1:3" x14ac:dyDescent="0.25">
      <c r="A100" s="35">
        <v>1929</v>
      </c>
      <c r="B100" s="65">
        <v>8224638.8124071686</v>
      </c>
      <c r="C100" s="43">
        <f t="shared" si="9"/>
        <v>2.1695441994422415</v>
      </c>
    </row>
    <row r="101" spans="1:3" x14ac:dyDescent="0.25">
      <c r="A101" s="35">
        <v>1930</v>
      </c>
      <c r="B101" s="65">
        <v>8403075.986686822</v>
      </c>
      <c r="C101" s="43">
        <f t="shared" si="9"/>
        <v>2.1695441994422193</v>
      </c>
    </row>
    <row r="102" spans="1:3" x14ac:dyDescent="0.25">
      <c r="A102" s="35">
        <v>1931</v>
      </c>
      <c r="B102" s="65">
        <v>8585384.4343307111</v>
      </c>
      <c r="C102" s="43">
        <f t="shared" si="9"/>
        <v>2.1695441994422637</v>
      </c>
    </row>
    <row r="103" spans="1:3" x14ac:dyDescent="0.25">
      <c r="A103" s="35">
        <v>1932</v>
      </c>
      <c r="B103" s="65">
        <v>8771648.1443255488</v>
      </c>
      <c r="C103" s="43">
        <f t="shared" si="9"/>
        <v>2.1695441994422193</v>
      </c>
    </row>
    <row r="104" spans="1:3" x14ac:dyDescent="0.25">
      <c r="A104" s="35">
        <v>1933</v>
      </c>
      <c r="B104" s="65">
        <v>8961952.9278362487</v>
      </c>
      <c r="C104" s="43">
        <f t="shared" si="9"/>
        <v>2.1695441994422637</v>
      </c>
    </row>
    <row r="105" spans="1:3" x14ac:dyDescent="0.25">
      <c r="A105" s="35">
        <v>1934</v>
      </c>
      <c r="B105" s="65">
        <v>9156386.4577388633</v>
      </c>
      <c r="C105" s="43">
        <f t="shared" si="9"/>
        <v>2.1695441994422415</v>
      </c>
    </row>
    <row r="106" spans="1:3" x14ac:dyDescent="0.25">
      <c r="A106" s="35">
        <v>1935</v>
      </c>
      <c r="B106" s="65">
        <v>9355038.3090112507</v>
      </c>
      <c r="C106" s="43">
        <f t="shared" si="9"/>
        <v>2.1695441994422415</v>
      </c>
    </row>
    <row r="107" spans="1:3" x14ac:dyDescent="0.25">
      <c r="A107" s="35">
        <v>1936</v>
      </c>
      <c r="C107" s="43">
        <f>((H15/B106)-1)*100</f>
        <v>2.1695441994422193</v>
      </c>
    </row>
    <row r="108" spans="1:3" x14ac:dyDescent="0.25">
      <c r="A108" s="35">
        <v>1937</v>
      </c>
      <c r="B108" s="65">
        <v>9729302.7922504768</v>
      </c>
      <c r="C108" s="43">
        <f>((B108/H15)-1)*100</f>
        <v>1.79224515851093</v>
      </c>
    </row>
    <row r="109" spans="1:3" x14ac:dyDescent="0.25">
      <c r="A109" s="35">
        <v>1938</v>
      </c>
      <c r="B109" s="65">
        <v>9903675.7505014706</v>
      </c>
      <c r="C109" s="43">
        <f t="shared" ref="C109:C116" si="10">((B109/B108)-1)*100</f>
        <v>1.7922451585110855</v>
      </c>
    </row>
    <row r="110" spans="1:3" x14ac:dyDescent="0.25">
      <c r="A110" s="35">
        <v>1939</v>
      </c>
      <c r="B110" s="65">
        <v>10081173.899654474</v>
      </c>
      <c r="C110" s="43">
        <f t="shared" si="10"/>
        <v>1.7922451585111299</v>
      </c>
    </row>
    <row r="111" spans="1:3" x14ac:dyDescent="0.25">
      <c r="A111" s="35">
        <v>1940</v>
      </c>
      <c r="B111" s="65">
        <v>10261853.250792118</v>
      </c>
      <c r="C111" s="43">
        <f t="shared" si="10"/>
        <v>1.7922451585111077</v>
      </c>
    </row>
    <row r="112" spans="1:3" x14ac:dyDescent="0.25">
      <c r="A112" s="35">
        <v>1941</v>
      </c>
      <c r="B112" s="65">
        <v>10445770.818852954</v>
      </c>
      <c r="C112" s="43">
        <f t="shared" si="10"/>
        <v>1.7922451585111077</v>
      </c>
    </row>
    <row r="113" spans="1:3" x14ac:dyDescent="0.25">
      <c r="A113" s="35">
        <v>1942</v>
      </c>
      <c r="B113" s="65">
        <v>10632984.640623011</v>
      </c>
      <c r="C113" s="43">
        <f t="shared" si="10"/>
        <v>1.7922451585111077</v>
      </c>
    </row>
    <row r="114" spans="1:3" x14ac:dyDescent="0.25">
      <c r="A114" s="35">
        <v>1943</v>
      </c>
      <c r="B114" s="65">
        <v>10823553.793049807</v>
      </c>
      <c r="C114" s="43">
        <f t="shared" si="10"/>
        <v>1.7922451585111077</v>
      </c>
    </row>
    <row r="115" spans="1:3" x14ac:dyDescent="0.25">
      <c r="A115" s="35">
        <v>1944</v>
      </c>
      <c r="B115" s="65">
        <v>11017538.411884589</v>
      </c>
      <c r="C115" s="43">
        <f t="shared" si="10"/>
        <v>1.7922451585111299</v>
      </c>
    </row>
    <row r="116" spans="1:3" x14ac:dyDescent="0.25">
      <c r="A116" s="35">
        <v>1945</v>
      </c>
      <c r="B116" s="65">
        <v>11214999.710658692</v>
      </c>
      <c r="C116" s="43">
        <f t="shared" si="10"/>
        <v>1.7922451585111077</v>
      </c>
    </row>
    <row r="117" spans="1:3" x14ac:dyDescent="0.25">
      <c r="A117" s="35">
        <v>1946</v>
      </c>
      <c r="C117" s="43">
        <f>((I15/B116)-1)*100</f>
        <v>1.7922451585110855</v>
      </c>
    </row>
    <row r="118" spans="1:3" x14ac:dyDescent="0.25">
      <c r="A118" s="35">
        <v>1947</v>
      </c>
      <c r="B118" s="65">
        <v>11656822.969007235</v>
      </c>
      <c r="C118" s="43">
        <f>((B118/I15)-1)*100</f>
        <v>2.1095214524109007</v>
      </c>
    </row>
    <row r="119" spans="1:3" x14ac:dyDescent="0.25">
      <c r="A119" s="35">
        <v>1948</v>
      </c>
      <c r="B119" s="65">
        <v>11902726.150208</v>
      </c>
      <c r="C119" s="43">
        <f>((B119/B118)-1)*100</f>
        <v>2.1095214524108785</v>
      </c>
    </row>
    <row r="120" spans="1:3" x14ac:dyDescent="0.25">
      <c r="A120" s="35">
        <v>1949</v>
      </c>
      <c r="B120" s="65">
        <v>12153816.711768353</v>
      </c>
      <c r="C120" s="43">
        <f>((B120/B119)-1)*100</f>
        <v>2.1095214524108341</v>
      </c>
    </row>
    <row r="121" spans="1:3" x14ac:dyDescent="0.25">
      <c r="A121" s="35">
        <v>1950</v>
      </c>
      <c r="B121" s="65">
        <v>12410204.082589803</v>
      </c>
      <c r="C121" s="43">
        <f>((B121/B120)-1)*100</f>
        <v>2.1095214524108563</v>
      </c>
    </row>
    <row r="122" spans="1:3" x14ac:dyDescent="0.25">
      <c r="A122" s="35">
        <v>1951</v>
      </c>
      <c r="C122" s="43">
        <f>((J15/B121)-1)*100</f>
        <v>2.1095214524108563</v>
      </c>
    </row>
    <row r="123" spans="1:3" x14ac:dyDescent="0.25">
      <c r="A123" s="35">
        <v>1952</v>
      </c>
      <c r="B123" s="65">
        <v>13004898.554365551</v>
      </c>
      <c r="C123" s="43">
        <f>((B123/J15)-1)*100</f>
        <v>2.6270403595765934</v>
      </c>
    </row>
    <row r="124" spans="1:3" x14ac:dyDescent="0.25">
      <c r="A124" s="35">
        <v>1953</v>
      </c>
      <c r="B124" s="65">
        <v>13346542.488110747</v>
      </c>
      <c r="C124" s="43">
        <f t="shared" ref="C124:C130" si="11">((B124/B123)-1)*100</f>
        <v>2.6270403595767489</v>
      </c>
    </row>
    <row r="125" spans="1:3" x14ac:dyDescent="0.25">
      <c r="A125" s="35">
        <v>1954</v>
      </c>
      <c r="B125" s="65">
        <v>13697161.545881473</v>
      </c>
      <c r="C125" s="43">
        <f t="shared" si="11"/>
        <v>2.6270403595767267</v>
      </c>
    </row>
    <row r="126" spans="1:3" x14ac:dyDescent="0.25">
      <c r="A126" s="35">
        <v>1955</v>
      </c>
      <c r="B126" s="65">
        <v>14056991.507808207</v>
      </c>
      <c r="C126" s="43">
        <f t="shared" si="11"/>
        <v>2.6270403595767489</v>
      </c>
    </row>
    <row r="127" spans="1:3" x14ac:dyDescent="0.25">
      <c r="A127" s="35">
        <v>1956</v>
      </c>
      <c r="B127" s="65">
        <v>14426274.348060604</v>
      </c>
      <c r="C127" s="43">
        <f t="shared" si="11"/>
        <v>2.6270403595767489</v>
      </c>
    </row>
    <row r="128" spans="1:3" x14ac:dyDescent="0.25">
      <c r="A128" s="35">
        <v>1957</v>
      </c>
      <c r="B128" s="65">
        <v>14805258.397567421</v>
      </c>
      <c r="C128" s="43">
        <f t="shared" si="11"/>
        <v>2.6270403595767267</v>
      </c>
    </row>
    <row r="129" spans="1:3" x14ac:dyDescent="0.25">
      <c r="A129" s="35">
        <v>1958</v>
      </c>
      <c r="B129" s="65">
        <v>15194198.511011142</v>
      </c>
      <c r="C129" s="43">
        <f t="shared" si="11"/>
        <v>2.6270403595767489</v>
      </c>
    </row>
    <row r="130" spans="1:3" x14ac:dyDescent="0.25">
      <c r="A130" s="35">
        <v>1959</v>
      </c>
      <c r="B130" s="65">
        <v>15593356.238209613</v>
      </c>
      <c r="C130" s="43">
        <f t="shared" si="11"/>
        <v>2.6270403595767267</v>
      </c>
    </row>
    <row r="131" spans="1:3" x14ac:dyDescent="0.25">
      <c r="A131" s="35">
        <v>1960</v>
      </c>
      <c r="C131" s="43">
        <f>((K15/B130)-1)*100</f>
        <v>2.6270403595767489</v>
      </c>
    </row>
    <row r="132" spans="1:3" x14ac:dyDescent="0.25">
      <c r="A132" s="35"/>
      <c r="B132" s="28"/>
    </row>
    <row r="133" spans="1:3" x14ac:dyDescent="0.25">
      <c r="A133" s="35"/>
      <c r="B133" s="28"/>
    </row>
    <row r="134" spans="1:3" x14ac:dyDescent="0.25">
      <c r="A134" s="35"/>
      <c r="B134" s="28"/>
    </row>
    <row r="135" spans="1:3" x14ac:dyDescent="0.25">
      <c r="A135" s="35"/>
      <c r="B135" s="28"/>
    </row>
    <row r="136" spans="1:3" x14ac:dyDescent="0.25">
      <c r="A136" s="35"/>
      <c r="B136" s="28"/>
    </row>
  </sheetData>
  <mergeCells count="1">
    <mergeCell ref="A22:G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70"/>
  <sheetViews>
    <sheetView workbookViewId="0">
      <selection activeCell="C27" sqref="C27:N27"/>
    </sheetView>
  </sheetViews>
  <sheetFormatPr defaultRowHeight="13.2" x14ac:dyDescent="0.25"/>
  <cols>
    <col min="1" max="1" width="20.88671875" style="32" customWidth="1"/>
    <col min="2" max="2" width="20.6640625" style="32" customWidth="1"/>
    <col min="3" max="3" width="13.5546875" style="28" customWidth="1"/>
    <col min="4" max="4" width="13.6640625" style="28" customWidth="1"/>
    <col min="5" max="5" width="12.44140625" style="28" customWidth="1"/>
    <col min="6" max="6" width="11.88671875" style="28" customWidth="1"/>
    <col min="7" max="7" width="12.44140625" style="28" customWidth="1"/>
    <col min="8" max="8" width="12.5546875" style="28" customWidth="1"/>
    <col min="9" max="9" width="12.33203125" style="28" customWidth="1"/>
    <col min="10" max="12" width="11.88671875" style="28" customWidth="1"/>
    <col min="13" max="14" width="13.33203125" style="28" customWidth="1"/>
    <col min="15" max="15" width="9.109375" style="28"/>
    <col min="16" max="17" width="18.109375" style="31" customWidth="1"/>
    <col min="18" max="18" width="9.109375" style="32"/>
    <col min="19" max="19" width="11.88671875" style="32" customWidth="1"/>
    <col min="20" max="20" width="11.6640625" style="32" customWidth="1"/>
    <col min="21" max="251" width="9.109375" style="32"/>
    <col min="252" max="252" width="22.5546875" style="32" customWidth="1"/>
    <col min="253" max="253" width="20.33203125" style="32" customWidth="1"/>
    <col min="254" max="254" width="13.5546875" style="32" customWidth="1"/>
    <col min="255" max="255" width="13.6640625" style="32" customWidth="1"/>
    <col min="256" max="256" width="12.44140625" style="32" customWidth="1"/>
    <col min="257" max="257" width="11.88671875" style="32" customWidth="1"/>
    <col min="258" max="258" width="12.44140625" style="32" customWidth="1"/>
    <col min="259" max="259" width="12.5546875" style="32" customWidth="1"/>
    <col min="260" max="260" width="12.33203125" style="32" customWidth="1"/>
    <col min="261" max="263" width="11.88671875" style="32" customWidth="1"/>
    <col min="264" max="264" width="12.6640625" style="32" customWidth="1"/>
    <col min="265" max="265" width="12" style="32" customWidth="1"/>
    <col min="266" max="266" width="9.109375" style="32"/>
    <col min="267" max="267" width="11.88671875" style="32" customWidth="1"/>
    <col min="268" max="268" width="13.88671875" style="32" customWidth="1"/>
    <col min="269" max="269" width="9.109375" style="32"/>
    <col min="270" max="270" width="10.44140625" style="32" bestFit="1" customWidth="1"/>
    <col min="271" max="271" width="9.109375" style="32"/>
    <col min="272" max="272" width="9.44140625" style="32" bestFit="1" customWidth="1"/>
    <col min="273" max="273" width="9.109375" style="32"/>
    <col min="274" max="274" width="8.33203125" style="32" customWidth="1"/>
    <col min="275" max="275" width="11.88671875" style="32" customWidth="1"/>
    <col min="276" max="276" width="11.6640625" style="32" customWidth="1"/>
    <col min="277" max="507" width="9.109375" style="32"/>
    <col min="508" max="508" width="22.5546875" style="32" customWidth="1"/>
    <col min="509" max="509" width="20.33203125" style="32" customWidth="1"/>
    <col min="510" max="510" width="13.5546875" style="32" customWidth="1"/>
    <col min="511" max="511" width="13.6640625" style="32" customWidth="1"/>
    <col min="512" max="512" width="12.44140625" style="32" customWidth="1"/>
    <col min="513" max="513" width="11.88671875" style="32" customWidth="1"/>
    <col min="514" max="514" width="12.44140625" style="32" customWidth="1"/>
    <col min="515" max="515" width="12.5546875" style="32" customWidth="1"/>
    <col min="516" max="516" width="12.33203125" style="32" customWidth="1"/>
    <col min="517" max="519" width="11.88671875" style="32" customWidth="1"/>
    <col min="520" max="520" width="12.6640625" style="32" customWidth="1"/>
    <col min="521" max="521" width="12" style="32" customWidth="1"/>
    <col min="522" max="522" width="9.109375" style="32"/>
    <col min="523" max="523" width="11.88671875" style="32" customWidth="1"/>
    <col min="524" max="524" width="13.88671875" style="32" customWidth="1"/>
    <col min="525" max="525" width="9.109375" style="32"/>
    <col min="526" max="526" width="10.44140625" style="32" bestFit="1" customWidth="1"/>
    <col min="527" max="527" width="9.109375" style="32"/>
    <col min="528" max="528" width="9.44140625" style="32" bestFit="1" customWidth="1"/>
    <col min="529" max="529" width="9.109375" style="32"/>
    <col min="530" max="530" width="8.33203125" style="32" customWidth="1"/>
    <col min="531" max="531" width="11.88671875" style="32" customWidth="1"/>
    <col min="532" max="532" width="11.6640625" style="32" customWidth="1"/>
    <col min="533" max="763" width="9.109375" style="32"/>
    <col min="764" max="764" width="22.5546875" style="32" customWidth="1"/>
    <col min="765" max="765" width="20.33203125" style="32" customWidth="1"/>
    <col min="766" max="766" width="13.5546875" style="32" customWidth="1"/>
    <col min="767" max="767" width="13.6640625" style="32" customWidth="1"/>
    <col min="768" max="768" width="12.44140625" style="32" customWidth="1"/>
    <col min="769" max="769" width="11.88671875" style="32" customWidth="1"/>
    <col min="770" max="770" width="12.44140625" style="32" customWidth="1"/>
    <col min="771" max="771" width="12.5546875" style="32" customWidth="1"/>
    <col min="772" max="772" width="12.33203125" style="32" customWidth="1"/>
    <col min="773" max="775" width="11.88671875" style="32" customWidth="1"/>
    <col min="776" max="776" width="12.6640625" style="32" customWidth="1"/>
    <col min="777" max="777" width="12" style="32" customWidth="1"/>
    <col min="778" max="778" width="9.109375" style="32"/>
    <col min="779" max="779" width="11.88671875" style="32" customWidth="1"/>
    <col min="780" max="780" width="13.88671875" style="32" customWidth="1"/>
    <col min="781" max="781" width="9.109375" style="32"/>
    <col min="782" max="782" width="10.44140625" style="32" bestFit="1" customWidth="1"/>
    <col min="783" max="783" width="9.109375" style="32"/>
    <col min="784" max="784" width="9.44140625" style="32" bestFit="1" customWidth="1"/>
    <col min="785" max="785" width="9.109375" style="32"/>
    <col min="786" max="786" width="8.33203125" style="32" customWidth="1"/>
    <col min="787" max="787" width="11.88671875" style="32" customWidth="1"/>
    <col min="788" max="788" width="11.6640625" style="32" customWidth="1"/>
    <col min="789" max="1019" width="9.109375" style="32"/>
    <col min="1020" max="1020" width="22.5546875" style="32" customWidth="1"/>
    <col min="1021" max="1021" width="20.33203125" style="32" customWidth="1"/>
    <col min="1022" max="1022" width="13.5546875" style="32" customWidth="1"/>
    <col min="1023" max="1023" width="13.6640625" style="32" customWidth="1"/>
    <col min="1024" max="1024" width="12.44140625" style="32" customWidth="1"/>
    <col min="1025" max="1025" width="11.88671875" style="32" customWidth="1"/>
    <col min="1026" max="1026" width="12.44140625" style="32" customWidth="1"/>
    <col min="1027" max="1027" width="12.5546875" style="32" customWidth="1"/>
    <col min="1028" max="1028" width="12.33203125" style="32" customWidth="1"/>
    <col min="1029" max="1031" width="11.88671875" style="32" customWidth="1"/>
    <col min="1032" max="1032" width="12.6640625" style="32" customWidth="1"/>
    <col min="1033" max="1033" width="12" style="32" customWidth="1"/>
    <col min="1034" max="1034" width="9.109375" style="32"/>
    <col min="1035" max="1035" width="11.88671875" style="32" customWidth="1"/>
    <col min="1036" max="1036" width="13.88671875" style="32" customWidth="1"/>
    <col min="1037" max="1037" width="9.109375" style="32"/>
    <col min="1038" max="1038" width="10.44140625" style="32" bestFit="1" customWidth="1"/>
    <col min="1039" max="1039" width="9.109375" style="32"/>
    <col min="1040" max="1040" width="9.44140625" style="32" bestFit="1" customWidth="1"/>
    <col min="1041" max="1041" width="9.109375" style="32"/>
    <col min="1042" max="1042" width="8.33203125" style="32" customWidth="1"/>
    <col min="1043" max="1043" width="11.88671875" style="32" customWidth="1"/>
    <col min="1044" max="1044" width="11.6640625" style="32" customWidth="1"/>
    <col min="1045" max="1275" width="9.109375" style="32"/>
    <col min="1276" max="1276" width="22.5546875" style="32" customWidth="1"/>
    <col min="1277" max="1277" width="20.33203125" style="32" customWidth="1"/>
    <col min="1278" max="1278" width="13.5546875" style="32" customWidth="1"/>
    <col min="1279" max="1279" width="13.6640625" style="32" customWidth="1"/>
    <col min="1280" max="1280" width="12.44140625" style="32" customWidth="1"/>
    <col min="1281" max="1281" width="11.88671875" style="32" customWidth="1"/>
    <col min="1282" max="1282" width="12.44140625" style="32" customWidth="1"/>
    <col min="1283" max="1283" width="12.5546875" style="32" customWidth="1"/>
    <col min="1284" max="1284" width="12.33203125" style="32" customWidth="1"/>
    <col min="1285" max="1287" width="11.88671875" style="32" customWidth="1"/>
    <col min="1288" max="1288" width="12.6640625" style="32" customWidth="1"/>
    <col min="1289" max="1289" width="12" style="32" customWidth="1"/>
    <col min="1290" max="1290" width="9.109375" style="32"/>
    <col min="1291" max="1291" width="11.88671875" style="32" customWidth="1"/>
    <col min="1292" max="1292" width="13.88671875" style="32" customWidth="1"/>
    <col min="1293" max="1293" width="9.109375" style="32"/>
    <col min="1294" max="1294" width="10.44140625" style="32" bestFit="1" customWidth="1"/>
    <col min="1295" max="1295" width="9.109375" style="32"/>
    <col min="1296" max="1296" width="9.44140625" style="32" bestFit="1" customWidth="1"/>
    <col min="1297" max="1297" width="9.109375" style="32"/>
    <col min="1298" max="1298" width="8.33203125" style="32" customWidth="1"/>
    <col min="1299" max="1299" width="11.88671875" style="32" customWidth="1"/>
    <col min="1300" max="1300" width="11.6640625" style="32" customWidth="1"/>
    <col min="1301" max="1531" width="9.109375" style="32"/>
    <col min="1532" max="1532" width="22.5546875" style="32" customWidth="1"/>
    <col min="1533" max="1533" width="20.33203125" style="32" customWidth="1"/>
    <col min="1534" max="1534" width="13.5546875" style="32" customWidth="1"/>
    <col min="1535" max="1535" width="13.6640625" style="32" customWidth="1"/>
    <col min="1536" max="1536" width="12.44140625" style="32" customWidth="1"/>
    <col min="1537" max="1537" width="11.88671875" style="32" customWidth="1"/>
    <col min="1538" max="1538" width="12.44140625" style="32" customWidth="1"/>
    <col min="1539" max="1539" width="12.5546875" style="32" customWidth="1"/>
    <col min="1540" max="1540" width="12.33203125" style="32" customWidth="1"/>
    <col min="1541" max="1543" width="11.88671875" style="32" customWidth="1"/>
    <col min="1544" max="1544" width="12.6640625" style="32" customWidth="1"/>
    <col min="1545" max="1545" width="12" style="32" customWidth="1"/>
    <col min="1546" max="1546" width="9.109375" style="32"/>
    <col min="1547" max="1547" width="11.88671875" style="32" customWidth="1"/>
    <col min="1548" max="1548" width="13.88671875" style="32" customWidth="1"/>
    <col min="1549" max="1549" width="9.109375" style="32"/>
    <col min="1550" max="1550" width="10.44140625" style="32" bestFit="1" customWidth="1"/>
    <col min="1551" max="1551" width="9.109375" style="32"/>
    <col min="1552" max="1552" width="9.44140625" style="32" bestFit="1" customWidth="1"/>
    <col min="1553" max="1553" width="9.109375" style="32"/>
    <col min="1554" max="1554" width="8.33203125" style="32" customWidth="1"/>
    <col min="1555" max="1555" width="11.88671875" style="32" customWidth="1"/>
    <col min="1556" max="1556" width="11.6640625" style="32" customWidth="1"/>
    <col min="1557" max="1787" width="9.109375" style="32"/>
    <col min="1788" max="1788" width="22.5546875" style="32" customWidth="1"/>
    <col min="1789" max="1789" width="20.33203125" style="32" customWidth="1"/>
    <col min="1790" max="1790" width="13.5546875" style="32" customWidth="1"/>
    <col min="1791" max="1791" width="13.6640625" style="32" customWidth="1"/>
    <col min="1792" max="1792" width="12.44140625" style="32" customWidth="1"/>
    <col min="1793" max="1793" width="11.88671875" style="32" customWidth="1"/>
    <col min="1794" max="1794" width="12.44140625" style="32" customWidth="1"/>
    <col min="1795" max="1795" width="12.5546875" style="32" customWidth="1"/>
    <col min="1796" max="1796" width="12.33203125" style="32" customWidth="1"/>
    <col min="1797" max="1799" width="11.88671875" style="32" customWidth="1"/>
    <col min="1800" max="1800" width="12.6640625" style="32" customWidth="1"/>
    <col min="1801" max="1801" width="12" style="32" customWidth="1"/>
    <col min="1802" max="1802" width="9.109375" style="32"/>
    <col min="1803" max="1803" width="11.88671875" style="32" customWidth="1"/>
    <col min="1804" max="1804" width="13.88671875" style="32" customWidth="1"/>
    <col min="1805" max="1805" width="9.109375" style="32"/>
    <col min="1806" max="1806" width="10.44140625" style="32" bestFit="1" customWidth="1"/>
    <col min="1807" max="1807" width="9.109375" style="32"/>
    <col min="1808" max="1808" width="9.44140625" style="32" bestFit="1" customWidth="1"/>
    <col min="1809" max="1809" width="9.109375" style="32"/>
    <col min="1810" max="1810" width="8.33203125" style="32" customWidth="1"/>
    <col min="1811" max="1811" width="11.88671875" style="32" customWidth="1"/>
    <col min="1812" max="1812" width="11.6640625" style="32" customWidth="1"/>
    <col min="1813" max="2043" width="9.109375" style="32"/>
    <col min="2044" max="2044" width="22.5546875" style="32" customWidth="1"/>
    <col min="2045" max="2045" width="20.33203125" style="32" customWidth="1"/>
    <col min="2046" max="2046" width="13.5546875" style="32" customWidth="1"/>
    <col min="2047" max="2047" width="13.6640625" style="32" customWidth="1"/>
    <col min="2048" max="2048" width="12.44140625" style="32" customWidth="1"/>
    <col min="2049" max="2049" width="11.88671875" style="32" customWidth="1"/>
    <col min="2050" max="2050" width="12.44140625" style="32" customWidth="1"/>
    <col min="2051" max="2051" width="12.5546875" style="32" customWidth="1"/>
    <col min="2052" max="2052" width="12.33203125" style="32" customWidth="1"/>
    <col min="2053" max="2055" width="11.88671875" style="32" customWidth="1"/>
    <col min="2056" max="2056" width="12.6640625" style="32" customWidth="1"/>
    <col min="2057" max="2057" width="12" style="32" customWidth="1"/>
    <col min="2058" max="2058" width="9.109375" style="32"/>
    <col min="2059" max="2059" width="11.88671875" style="32" customWidth="1"/>
    <col min="2060" max="2060" width="13.88671875" style="32" customWidth="1"/>
    <col min="2061" max="2061" width="9.109375" style="32"/>
    <col min="2062" max="2062" width="10.44140625" style="32" bestFit="1" customWidth="1"/>
    <col min="2063" max="2063" width="9.109375" style="32"/>
    <col min="2064" max="2064" width="9.44140625" style="32" bestFit="1" customWidth="1"/>
    <col min="2065" max="2065" width="9.109375" style="32"/>
    <col min="2066" max="2066" width="8.33203125" style="32" customWidth="1"/>
    <col min="2067" max="2067" width="11.88671875" style="32" customWidth="1"/>
    <col min="2068" max="2068" width="11.6640625" style="32" customWidth="1"/>
    <col min="2069" max="2299" width="9.109375" style="32"/>
    <col min="2300" max="2300" width="22.5546875" style="32" customWidth="1"/>
    <col min="2301" max="2301" width="20.33203125" style="32" customWidth="1"/>
    <col min="2302" max="2302" width="13.5546875" style="32" customWidth="1"/>
    <col min="2303" max="2303" width="13.6640625" style="32" customWidth="1"/>
    <col min="2304" max="2304" width="12.44140625" style="32" customWidth="1"/>
    <col min="2305" max="2305" width="11.88671875" style="32" customWidth="1"/>
    <col min="2306" max="2306" width="12.44140625" style="32" customWidth="1"/>
    <col min="2307" max="2307" width="12.5546875" style="32" customWidth="1"/>
    <col min="2308" max="2308" width="12.33203125" style="32" customWidth="1"/>
    <col min="2309" max="2311" width="11.88671875" style="32" customWidth="1"/>
    <col min="2312" max="2312" width="12.6640625" style="32" customWidth="1"/>
    <col min="2313" max="2313" width="12" style="32" customWidth="1"/>
    <col min="2314" max="2314" width="9.109375" style="32"/>
    <col min="2315" max="2315" width="11.88671875" style="32" customWidth="1"/>
    <col min="2316" max="2316" width="13.88671875" style="32" customWidth="1"/>
    <col min="2317" max="2317" width="9.109375" style="32"/>
    <col min="2318" max="2318" width="10.44140625" style="32" bestFit="1" customWidth="1"/>
    <col min="2319" max="2319" width="9.109375" style="32"/>
    <col min="2320" max="2320" width="9.44140625" style="32" bestFit="1" customWidth="1"/>
    <col min="2321" max="2321" width="9.109375" style="32"/>
    <col min="2322" max="2322" width="8.33203125" style="32" customWidth="1"/>
    <col min="2323" max="2323" width="11.88671875" style="32" customWidth="1"/>
    <col min="2324" max="2324" width="11.6640625" style="32" customWidth="1"/>
    <col min="2325" max="2555" width="9.109375" style="32"/>
    <col min="2556" max="2556" width="22.5546875" style="32" customWidth="1"/>
    <col min="2557" max="2557" width="20.33203125" style="32" customWidth="1"/>
    <col min="2558" max="2558" width="13.5546875" style="32" customWidth="1"/>
    <col min="2559" max="2559" width="13.6640625" style="32" customWidth="1"/>
    <col min="2560" max="2560" width="12.44140625" style="32" customWidth="1"/>
    <col min="2561" max="2561" width="11.88671875" style="32" customWidth="1"/>
    <col min="2562" max="2562" width="12.44140625" style="32" customWidth="1"/>
    <col min="2563" max="2563" width="12.5546875" style="32" customWidth="1"/>
    <col min="2564" max="2564" width="12.33203125" style="32" customWidth="1"/>
    <col min="2565" max="2567" width="11.88671875" style="32" customWidth="1"/>
    <col min="2568" max="2568" width="12.6640625" style="32" customWidth="1"/>
    <col min="2569" max="2569" width="12" style="32" customWidth="1"/>
    <col min="2570" max="2570" width="9.109375" style="32"/>
    <col min="2571" max="2571" width="11.88671875" style="32" customWidth="1"/>
    <col min="2572" max="2572" width="13.88671875" style="32" customWidth="1"/>
    <col min="2573" max="2573" width="9.109375" style="32"/>
    <col min="2574" max="2574" width="10.44140625" style="32" bestFit="1" customWidth="1"/>
    <col min="2575" max="2575" width="9.109375" style="32"/>
    <col min="2576" max="2576" width="9.44140625" style="32" bestFit="1" customWidth="1"/>
    <col min="2577" max="2577" width="9.109375" style="32"/>
    <col min="2578" max="2578" width="8.33203125" style="32" customWidth="1"/>
    <col min="2579" max="2579" width="11.88671875" style="32" customWidth="1"/>
    <col min="2580" max="2580" width="11.6640625" style="32" customWidth="1"/>
    <col min="2581" max="2811" width="9.109375" style="32"/>
    <col min="2812" max="2812" width="22.5546875" style="32" customWidth="1"/>
    <col min="2813" max="2813" width="20.33203125" style="32" customWidth="1"/>
    <col min="2814" max="2814" width="13.5546875" style="32" customWidth="1"/>
    <col min="2815" max="2815" width="13.6640625" style="32" customWidth="1"/>
    <col min="2816" max="2816" width="12.44140625" style="32" customWidth="1"/>
    <col min="2817" max="2817" width="11.88671875" style="32" customWidth="1"/>
    <col min="2818" max="2818" width="12.44140625" style="32" customWidth="1"/>
    <col min="2819" max="2819" width="12.5546875" style="32" customWidth="1"/>
    <col min="2820" max="2820" width="12.33203125" style="32" customWidth="1"/>
    <col min="2821" max="2823" width="11.88671875" style="32" customWidth="1"/>
    <col min="2824" max="2824" width="12.6640625" style="32" customWidth="1"/>
    <col min="2825" max="2825" width="12" style="32" customWidth="1"/>
    <col min="2826" max="2826" width="9.109375" style="32"/>
    <col min="2827" max="2827" width="11.88671875" style="32" customWidth="1"/>
    <col min="2828" max="2828" width="13.88671875" style="32" customWidth="1"/>
    <col min="2829" max="2829" width="9.109375" style="32"/>
    <col min="2830" max="2830" width="10.44140625" style="32" bestFit="1" customWidth="1"/>
    <col min="2831" max="2831" width="9.109375" style="32"/>
    <col min="2832" max="2832" width="9.44140625" style="32" bestFit="1" customWidth="1"/>
    <col min="2833" max="2833" width="9.109375" style="32"/>
    <col min="2834" max="2834" width="8.33203125" style="32" customWidth="1"/>
    <col min="2835" max="2835" width="11.88671875" style="32" customWidth="1"/>
    <col min="2836" max="2836" width="11.6640625" style="32" customWidth="1"/>
    <col min="2837" max="3067" width="9.109375" style="32"/>
    <col min="3068" max="3068" width="22.5546875" style="32" customWidth="1"/>
    <col min="3069" max="3069" width="20.33203125" style="32" customWidth="1"/>
    <col min="3070" max="3070" width="13.5546875" style="32" customWidth="1"/>
    <col min="3071" max="3071" width="13.6640625" style="32" customWidth="1"/>
    <col min="3072" max="3072" width="12.44140625" style="32" customWidth="1"/>
    <col min="3073" max="3073" width="11.88671875" style="32" customWidth="1"/>
    <col min="3074" max="3074" width="12.44140625" style="32" customWidth="1"/>
    <col min="3075" max="3075" width="12.5546875" style="32" customWidth="1"/>
    <col min="3076" max="3076" width="12.33203125" style="32" customWidth="1"/>
    <col min="3077" max="3079" width="11.88671875" style="32" customWidth="1"/>
    <col min="3080" max="3080" width="12.6640625" style="32" customWidth="1"/>
    <col min="3081" max="3081" width="12" style="32" customWidth="1"/>
    <col min="3082" max="3082" width="9.109375" style="32"/>
    <col min="3083" max="3083" width="11.88671875" style="32" customWidth="1"/>
    <col min="3084" max="3084" width="13.88671875" style="32" customWidth="1"/>
    <col min="3085" max="3085" width="9.109375" style="32"/>
    <col min="3086" max="3086" width="10.44140625" style="32" bestFit="1" customWidth="1"/>
    <col min="3087" max="3087" width="9.109375" style="32"/>
    <col min="3088" max="3088" width="9.44140625" style="32" bestFit="1" customWidth="1"/>
    <col min="3089" max="3089" width="9.109375" style="32"/>
    <col min="3090" max="3090" width="8.33203125" style="32" customWidth="1"/>
    <col min="3091" max="3091" width="11.88671875" style="32" customWidth="1"/>
    <col min="3092" max="3092" width="11.6640625" style="32" customWidth="1"/>
    <col min="3093" max="3323" width="9.109375" style="32"/>
    <col min="3324" max="3324" width="22.5546875" style="32" customWidth="1"/>
    <col min="3325" max="3325" width="20.33203125" style="32" customWidth="1"/>
    <col min="3326" max="3326" width="13.5546875" style="32" customWidth="1"/>
    <col min="3327" max="3327" width="13.6640625" style="32" customWidth="1"/>
    <col min="3328" max="3328" width="12.44140625" style="32" customWidth="1"/>
    <col min="3329" max="3329" width="11.88671875" style="32" customWidth="1"/>
    <col min="3330" max="3330" width="12.44140625" style="32" customWidth="1"/>
    <col min="3331" max="3331" width="12.5546875" style="32" customWidth="1"/>
    <col min="3332" max="3332" width="12.33203125" style="32" customWidth="1"/>
    <col min="3333" max="3335" width="11.88671875" style="32" customWidth="1"/>
    <col min="3336" max="3336" width="12.6640625" style="32" customWidth="1"/>
    <col min="3337" max="3337" width="12" style="32" customWidth="1"/>
    <col min="3338" max="3338" width="9.109375" style="32"/>
    <col min="3339" max="3339" width="11.88671875" style="32" customWidth="1"/>
    <col min="3340" max="3340" width="13.88671875" style="32" customWidth="1"/>
    <col min="3341" max="3341" width="9.109375" style="32"/>
    <col min="3342" max="3342" width="10.44140625" style="32" bestFit="1" customWidth="1"/>
    <col min="3343" max="3343" width="9.109375" style="32"/>
    <col min="3344" max="3344" width="9.44140625" style="32" bestFit="1" customWidth="1"/>
    <col min="3345" max="3345" width="9.109375" style="32"/>
    <col min="3346" max="3346" width="8.33203125" style="32" customWidth="1"/>
    <col min="3347" max="3347" width="11.88671875" style="32" customWidth="1"/>
    <col min="3348" max="3348" width="11.6640625" style="32" customWidth="1"/>
    <col min="3349" max="3579" width="9.109375" style="32"/>
    <col min="3580" max="3580" width="22.5546875" style="32" customWidth="1"/>
    <col min="3581" max="3581" width="20.33203125" style="32" customWidth="1"/>
    <col min="3582" max="3582" width="13.5546875" style="32" customWidth="1"/>
    <col min="3583" max="3583" width="13.6640625" style="32" customWidth="1"/>
    <col min="3584" max="3584" width="12.44140625" style="32" customWidth="1"/>
    <col min="3585" max="3585" width="11.88671875" style="32" customWidth="1"/>
    <col min="3586" max="3586" width="12.44140625" style="32" customWidth="1"/>
    <col min="3587" max="3587" width="12.5546875" style="32" customWidth="1"/>
    <col min="3588" max="3588" width="12.33203125" style="32" customWidth="1"/>
    <col min="3589" max="3591" width="11.88671875" style="32" customWidth="1"/>
    <col min="3592" max="3592" width="12.6640625" style="32" customWidth="1"/>
    <col min="3593" max="3593" width="12" style="32" customWidth="1"/>
    <col min="3594" max="3594" width="9.109375" style="32"/>
    <col min="3595" max="3595" width="11.88671875" style="32" customWidth="1"/>
    <col min="3596" max="3596" width="13.88671875" style="32" customWidth="1"/>
    <col min="3597" max="3597" width="9.109375" style="32"/>
    <col min="3598" max="3598" width="10.44140625" style="32" bestFit="1" customWidth="1"/>
    <col min="3599" max="3599" width="9.109375" style="32"/>
    <col min="3600" max="3600" width="9.44140625" style="32" bestFit="1" customWidth="1"/>
    <col min="3601" max="3601" width="9.109375" style="32"/>
    <col min="3602" max="3602" width="8.33203125" style="32" customWidth="1"/>
    <col min="3603" max="3603" width="11.88671875" style="32" customWidth="1"/>
    <col min="3604" max="3604" width="11.6640625" style="32" customWidth="1"/>
    <col min="3605" max="3835" width="9.109375" style="32"/>
    <col min="3836" max="3836" width="22.5546875" style="32" customWidth="1"/>
    <col min="3837" max="3837" width="20.33203125" style="32" customWidth="1"/>
    <col min="3838" max="3838" width="13.5546875" style="32" customWidth="1"/>
    <col min="3839" max="3839" width="13.6640625" style="32" customWidth="1"/>
    <col min="3840" max="3840" width="12.44140625" style="32" customWidth="1"/>
    <col min="3841" max="3841" width="11.88671875" style="32" customWidth="1"/>
    <col min="3842" max="3842" width="12.44140625" style="32" customWidth="1"/>
    <col min="3843" max="3843" width="12.5546875" style="32" customWidth="1"/>
    <col min="3844" max="3844" width="12.33203125" style="32" customWidth="1"/>
    <col min="3845" max="3847" width="11.88671875" style="32" customWidth="1"/>
    <col min="3848" max="3848" width="12.6640625" style="32" customWidth="1"/>
    <col min="3849" max="3849" width="12" style="32" customWidth="1"/>
    <col min="3850" max="3850" width="9.109375" style="32"/>
    <col min="3851" max="3851" width="11.88671875" style="32" customWidth="1"/>
    <col min="3852" max="3852" width="13.88671875" style="32" customWidth="1"/>
    <col min="3853" max="3853" width="9.109375" style="32"/>
    <col min="3854" max="3854" width="10.44140625" style="32" bestFit="1" customWidth="1"/>
    <col min="3855" max="3855" width="9.109375" style="32"/>
    <col min="3856" max="3856" width="9.44140625" style="32" bestFit="1" customWidth="1"/>
    <col min="3857" max="3857" width="9.109375" style="32"/>
    <col min="3858" max="3858" width="8.33203125" style="32" customWidth="1"/>
    <col min="3859" max="3859" width="11.88671875" style="32" customWidth="1"/>
    <col min="3860" max="3860" width="11.6640625" style="32" customWidth="1"/>
    <col min="3861" max="4091" width="9.109375" style="32"/>
    <col min="4092" max="4092" width="22.5546875" style="32" customWidth="1"/>
    <col min="4093" max="4093" width="20.33203125" style="32" customWidth="1"/>
    <col min="4094" max="4094" width="13.5546875" style="32" customWidth="1"/>
    <col min="4095" max="4095" width="13.6640625" style="32" customWidth="1"/>
    <col min="4096" max="4096" width="12.44140625" style="32" customWidth="1"/>
    <col min="4097" max="4097" width="11.88671875" style="32" customWidth="1"/>
    <col min="4098" max="4098" width="12.44140625" style="32" customWidth="1"/>
    <col min="4099" max="4099" width="12.5546875" style="32" customWidth="1"/>
    <col min="4100" max="4100" width="12.33203125" style="32" customWidth="1"/>
    <col min="4101" max="4103" width="11.88671875" style="32" customWidth="1"/>
    <col min="4104" max="4104" width="12.6640625" style="32" customWidth="1"/>
    <col min="4105" max="4105" width="12" style="32" customWidth="1"/>
    <col min="4106" max="4106" width="9.109375" style="32"/>
    <col min="4107" max="4107" width="11.88671875" style="32" customWidth="1"/>
    <col min="4108" max="4108" width="13.88671875" style="32" customWidth="1"/>
    <col min="4109" max="4109" width="9.109375" style="32"/>
    <col min="4110" max="4110" width="10.44140625" style="32" bestFit="1" customWidth="1"/>
    <col min="4111" max="4111" width="9.109375" style="32"/>
    <col min="4112" max="4112" width="9.44140625" style="32" bestFit="1" customWidth="1"/>
    <col min="4113" max="4113" width="9.109375" style="32"/>
    <col min="4114" max="4114" width="8.33203125" style="32" customWidth="1"/>
    <col min="4115" max="4115" width="11.88671875" style="32" customWidth="1"/>
    <col min="4116" max="4116" width="11.6640625" style="32" customWidth="1"/>
    <col min="4117" max="4347" width="9.109375" style="32"/>
    <col min="4348" max="4348" width="22.5546875" style="32" customWidth="1"/>
    <col min="4349" max="4349" width="20.33203125" style="32" customWidth="1"/>
    <col min="4350" max="4350" width="13.5546875" style="32" customWidth="1"/>
    <col min="4351" max="4351" width="13.6640625" style="32" customWidth="1"/>
    <col min="4352" max="4352" width="12.44140625" style="32" customWidth="1"/>
    <col min="4353" max="4353" width="11.88671875" style="32" customWidth="1"/>
    <col min="4354" max="4354" width="12.44140625" style="32" customWidth="1"/>
    <col min="4355" max="4355" width="12.5546875" style="32" customWidth="1"/>
    <col min="4356" max="4356" width="12.33203125" style="32" customWidth="1"/>
    <col min="4357" max="4359" width="11.88671875" style="32" customWidth="1"/>
    <col min="4360" max="4360" width="12.6640625" style="32" customWidth="1"/>
    <col min="4361" max="4361" width="12" style="32" customWidth="1"/>
    <col min="4362" max="4362" width="9.109375" style="32"/>
    <col min="4363" max="4363" width="11.88671875" style="32" customWidth="1"/>
    <col min="4364" max="4364" width="13.88671875" style="32" customWidth="1"/>
    <col min="4365" max="4365" width="9.109375" style="32"/>
    <col min="4366" max="4366" width="10.44140625" style="32" bestFit="1" customWidth="1"/>
    <col min="4367" max="4367" width="9.109375" style="32"/>
    <col min="4368" max="4368" width="9.44140625" style="32" bestFit="1" customWidth="1"/>
    <col min="4369" max="4369" width="9.109375" style="32"/>
    <col min="4370" max="4370" width="8.33203125" style="32" customWidth="1"/>
    <col min="4371" max="4371" width="11.88671875" style="32" customWidth="1"/>
    <col min="4372" max="4372" width="11.6640625" style="32" customWidth="1"/>
    <col min="4373" max="4603" width="9.109375" style="32"/>
    <col min="4604" max="4604" width="22.5546875" style="32" customWidth="1"/>
    <col min="4605" max="4605" width="20.33203125" style="32" customWidth="1"/>
    <col min="4606" max="4606" width="13.5546875" style="32" customWidth="1"/>
    <col min="4607" max="4607" width="13.6640625" style="32" customWidth="1"/>
    <col min="4608" max="4608" width="12.44140625" style="32" customWidth="1"/>
    <col min="4609" max="4609" width="11.88671875" style="32" customWidth="1"/>
    <col min="4610" max="4610" width="12.44140625" style="32" customWidth="1"/>
    <col min="4611" max="4611" width="12.5546875" style="32" customWidth="1"/>
    <col min="4612" max="4612" width="12.33203125" style="32" customWidth="1"/>
    <col min="4613" max="4615" width="11.88671875" style="32" customWidth="1"/>
    <col min="4616" max="4616" width="12.6640625" style="32" customWidth="1"/>
    <col min="4617" max="4617" width="12" style="32" customWidth="1"/>
    <col min="4618" max="4618" width="9.109375" style="32"/>
    <col min="4619" max="4619" width="11.88671875" style="32" customWidth="1"/>
    <col min="4620" max="4620" width="13.88671875" style="32" customWidth="1"/>
    <col min="4621" max="4621" width="9.109375" style="32"/>
    <col min="4622" max="4622" width="10.44140625" style="32" bestFit="1" customWidth="1"/>
    <col min="4623" max="4623" width="9.109375" style="32"/>
    <col min="4624" max="4624" width="9.44140625" style="32" bestFit="1" customWidth="1"/>
    <col min="4625" max="4625" width="9.109375" style="32"/>
    <col min="4626" max="4626" width="8.33203125" style="32" customWidth="1"/>
    <col min="4627" max="4627" width="11.88671875" style="32" customWidth="1"/>
    <col min="4628" max="4628" width="11.6640625" style="32" customWidth="1"/>
    <col min="4629" max="4859" width="9.109375" style="32"/>
    <col min="4860" max="4860" width="22.5546875" style="32" customWidth="1"/>
    <col min="4861" max="4861" width="20.33203125" style="32" customWidth="1"/>
    <col min="4862" max="4862" width="13.5546875" style="32" customWidth="1"/>
    <col min="4863" max="4863" width="13.6640625" style="32" customWidth="1"/>
    <col min="4864" max="4864" width="12.44140625" style="32" customWidth="1"/>
    <col min="4865" max="4865" width="11.88671875" style="32" customWidth="1"/>
    <col min="4866" max="4866" width="12.44140625" style="32" customWidth="1"/>
    <col min="4867" max="4867" width="12.5546875" style="32" customWidth="1"/>
    <col min="4868" max="4868" width="12.33203125" style="32" customWidth="1"/>
    <col min="4869" max="4871" width="11.88671875" style="32" customWidth="1"/>
    <col min="4872" max="4872" width="12.6640625" style="32" customWidth="1"/>
    <col min="4873" max="4873" width="12" style="32" customWidth="1"/>
    <col min="4874" max="4874" width="9.109375" style="32"/>
    <col min="4875" max="4875" width="11.88671875" style="32" customWidth="1"/>
    <col min="4876" max="4876" width="13.88671875" style="32" customWidth="1"/>
    <col min="4877" max="4877" width="9.109375" style="32"/>
    <col min="4878" max="4878" width="10.44140625" style="32" bestFit="1" customWidth="1"/>
    <col min="4879" max="4879" width="9.109375" style="32"/>
    <col min="4880" max="4880" width="9.44140625" style="32" bestFit="1" customWidth="1"/>
    <col min="4881" max="4881" width="9.109375" style="32"/>
    <col min="4882" max="4882" width="8.33203125" style="32" customWidth="1"/>
    <col min="4883" max="4883" width="11.88671875" style="32" customWidth="1"/>
    <col min="4884" max="4884" width="11.6640625" style="32" customWidth="1"/>
    <col min="4885" max="5115" width="9.109375" style="32"/>
    <col min="5116" max="5116" width="22.5546875" style="32" customWidth="1"/>
    <col min="5117" max="5117" width="20.33203125" style="32" customWidth="1"/>
    <col min="5118" max="5118" width="13.5546875" style="32" customWidth="1"/>
    <col min="5119" max="5119" width="13.6640625" style="32" customWidth="1"/>
    <col min="5120" max="5120" width="12.44140625" style="32" customWidth="1"/>
    <col min="5121" max="5121" width="11.88671875" style="32" customWidth="1"/>
    <col min="5122" max="5122" width="12.44140625" style="32" customWidth="1"/>
    <col min="5123" max="5123" width="12.5546875" style="32" customWidth="1"/>
    <col min="5124" max="5124" width="12.33203125" style="32" customWidth="1"/>
    <col min="5125" max="5127" width="11.88671875" style="32" customWidth="1"/>
    <col min="5128" max="5128" width="12.6640625" style="32" customWidth="1"/>
    <col min="5129" max="5129" width="12" style="32" customWidth="1"/>
    <col min="5130" max="5130" width="9.109375" style="32"/>
    <col min="5131" max="5131" width="11.88671875" style="32" customWidth="1"/>
    <col min="5132" max="5132" width="13.88671875" style="32" customWidth="1"/>
    <col min="5133" max="5133" width="9.109375" style="32"/>
    <col min="5134" max="5134" width="10.44140625" style="32" bestFit="1" customWidth="1"/>
    <col min="5135" max="5135" width="9.109375" style="32"/>
    <col min="5136" max="5136" width="9.44140625" style="32" bestFit="1" customWidth="1"/>
    <col min="5137" max="5137" width="9.109375" style="32"/>
    <col min="5138" max="5138" width="8.33203125" style="32" customWidth="1"/>
    <col min="5139" max="5139" width="11.88671875" style="32" customWidth="1"/>
    <col min="5140" max="5140" width="11.6640625" style="32" customWidth="1"/>
    <col min="5141" max="5371" width="9.109375" style="32"/>
    <col min="5372" max="5372" width="22.5546875" style="32" customWidth="1"/>
    <col min="5373" max="5373" width="20.33203125" style="32" customWidth="1"/>
    <col min="5374" max="5374" width="13.5546875" style="32" customWidth="1"/>
    <col min="5375" max="5375" width="13.6640625" style="32" customWidth="1"/>
    <col min="5376" max="5376" width="12.44140625" style="32" customWidth="1"/>
    <col min="5377" max="5377" width="11.88671875" style="32" customWidth="1"/>
    <col min="5378" max="5378" width="12.44140625" style="32" customWidth="1"/>
    <col min="5379" max="5379" width="12.5546875" style="32" customWidth="1"/>
    <col min="5380" max="5380" width="12.33203125" style="32" customWidth="1"/>
    <col min="5381" max="5383" width="11.88671875" style="32" customWidth="1"/>
    <col min="5384" max="5384" width="12.6640625" style="32" customWidth="1"/>
    <col min="5385" max="5385" width="12" style="32" customWidth="1"/>
    <col min="5386" max="5386" width="9.109375" style="32"/>
    <col min="5387" max="5387" width="11.88671875" style="32" customWidth="1"/>
    <col min="5388" max="5388" width="13.88671875" style="32" customWidth="1"/>
    <col min="5389" max="5389" width="9.109375" style="32"/>
    <col min="5390" max="5390" width="10.44140625" style="32" bestFit="1" customWidth="1"/>
    <col min="5391" max="5391" width="9.109375" style="32"/>
    <col min="5392" max="5392" width="9.44140625" style="32" bestFit="1" customWidth="1"/>
    <col min="5393" max="5393" width="9.109375" style="32"/>
    <col min="5394" max="5394" width="8.33203125" style="32" customWidth="1"/>
    <col min="5395" max="5395" width="11.88671875" style="32" customWidth="1"/>
    <col min="5396" max="5396" width="11.6640625" style="32" customWidth="1"/>
    <col min="5397" max="5627" width="9.109375" style="32"/>
    <col min="5628" max="5628" width="22.5546875" style="32" customWidth="1"/>
    <col min="5629" max="5629" width="20.33203125" style="32" customWidth="1"/>
    <col min="5630" max="5630" width="13.5546875" style="32" customWidth="1"/>
    <col min="5631" max="5631" width="13.6640625" style="32" customWidth="1"/>
    <col min="5632" max="5632" width="12.44140625" style="32" customWidth="1"/>
    <col min="5633" max="5633" width="11.88671875" style="32" customWidth="1"/>
    <col min="5634" max="5634" width="12.44140625" style="32" customWidth="1"/>
    <col min="5635" max="5635" width="12.5546875" style="32" customWidth="1"/>
    <col min="5636" max="5636" width="12.33203125" style="32" customWidth="1"/>
    <col min="5637" max="5639" width="11.88671875" style="32" customWidth="1"/>
    <col min="5640" max="5640" width="12.6640625" style="32" customWidth="1"/>
    <col min="5641" max="5641" width="12" style="32" customWidth="1"/>
    <col min="5642" max="5642" width="9.109375" style="32"/>
    <col min="5643" max="5643" width="11.88671875" style="32" customWidth="1"/>
    <col min="5644" max="5644" width="13.88671875" style="32" customWidth="1"/>
    <col min="5645" max="5645" width="9.109375" style="32"/>
    <col min="5646" max="5646" width="10.44140625" style="32" bestFit="1" customWidth="1"/>
    <col min="5647" max="5647" width="9.109375" style="32"/>
    <col min="5648" max="5648" width="9.44140625" style="32" bestFit="1" customWidth="1"/>
    <col min="5649" max="5649" width="9.109375" style="32"/>
    <col min="5650" max="5650" width="8.33203125" style="32" customWidth="1"/>
    <col min="5651" max="5651" width="11.88671875" style="32" customWidth="1"/>
    <col min="5652" max="5652" width="11.6640625" style="32" customWidth="1"/>
    <col min="5653" max="5883" width="9.109375" style="32"/>
    <col min="5884" max="5884" width="22.5546875" style="32" customWidth="1"/>
    <col min="5885" max="5885" width="20.33203125" style="32" customWidth="1"/>
    <col min="5886" max="5886" width="13.5546875" style="32" customWidth="1"/>
    <col min="5887" max="5887" width="13.6640625" style="32" customWidth="1"/>
    <col min="5888" max="5888" width="12.44140625" style="32" customWidth="1"/>
    <col min="5889" max="5889" width="11.88671875" style="32" customWidth="1"/>
    <col min="5890" max="5890" width="12.44140625" style="32" customWidth="1"/>
    <col min="5891" max="5891" width="12.5546875" style="32" customWidth="1"/>
    <col min="5892" max="5892" width="12.33203125" style="32" customWidth="1"/>
    <col min="5893" max="5895" width="11.88671875" style="32" customWidth="1"/>
    <col min="5896" max="5896" width="12.6640625" style="32" customWidth="1"/>
    <col min="5897" max="5897" width="12" style="32" customWidth="1"/>
    <col min="5898" max="5898" width="9.109375" style="32"/>
    <col min="5899" max="5899" width="11.88671875" style="32" customWidth="1"/>
    <col min="5900" max="5900" width="13.88671875" style="32" customWidth="1"/>
    <col min="5901" max="5901" width="9.109375" style="32"/>
    <col min="5902" max="5902" width="10.44140625" style="32" bestFit="1" customWidth="1"/>
    <col min="5903" max="5903" width="9.109375" style="32"/>
    <col min="5904" max="5904" width="9.44140625" style="32" bestFit="1" customWidth="1"/>
    <col min="5905" max="5905" width="9.109375" style="32"/>
    <col min="5906" max="5906" width="8.33203125" style="32" customWidth="1"/>
    <col min="5907" max="5907" width="11.88671875" style="32" customWidth="1"/>
    <col min="5908" max="5908" width="11.6640625" style="32" customWidth="1"/>
    <col min="5909" max="6139" width="9.109375" style="32"/>
    <col min="6140" max="6140" width="22.5546875" style="32" customWidth="1"/>
    <col min="6141" max="6141" width="20.33203125" style="32" customWidth="1"/>
    <col min="6142" max="6142" width="13.5546875" style="32" customWidth="1"/>
    <col min="6143" max="6143" width="13.6640625" style="32" customWidth="1"/>
    <col min="6144" max="6144" width="12.44140625" style="32" customWidth="1"/>
    <col min="6145" max="6145" width="11.88671875" style="32" customWidth="1"/>
    <col min="6146" max="6146" width="12.44140625" style="32" customWidth="1"/>
    <col min="6147" max="6147" width="12.5546875" style="32" customWidth="1"/>
    <col min="6148" max="6148" width="12.33203125" style="32" customWidth="1"/>
    <col min="6149" max="6151" width="11.88671875" style="32" customWidth="1"/>
    <col min="6152" max="6152" width="12.6640625" style="32" customWidth="1"/>
    <col min="6153" max="6153" width="12" style="32" customWidth="1"/>
    <col min="6154" max="6154" width="9.109375" style="32"/>
    <col min="6155" max="6155" width="11.88671875" style="32" customWidth="1"/>
    <col min="6156" max="6156" width="13.88671875" style="32" customWidth="1"/>
    <col min="6157" max="6157" width="9.109375" style="32"/>
    <col min="6158" max="6158" width="10.44140625" style="32" bestFit="1" customWidth="1"/>
    <col min="6159" max="6159" width="9.109375" style="32"/>
    <col min="6160" max="6160" width="9.44140625" style="32" bestFit="1" customWidth="1"/>
    <col min="6161" max="6161" width="9.109375" style="32"/>
    <col min="6162" max="6162" width="8.33203125" style="32" customWidth="1"/>
    <col min="6163" max="6163" width="11.88671875" style="32" customWidth="1"/>
    <col min="6164" max="6164" width="11.6640625" style="32" customWidth="1"/>
    <col min="6165" max="6395" width="9.109375" style="32"/>
    <col min="6396" max="6396" width="22.5546875" style="32" customWidth="1"/>
    <col min="6397" max="6397" width="20.33203125" style="32" customWidth="1"/>
    <col min="6398" max="6398" width="13.5546875" style="32" customWidth="1"/>
    <col min="6399" max="6399" width="13.6640625" style="32" customWidth="1"/>
    <col min="6400" max="6400" width="12.44140625" style="32" customWidth="1"/>
    <col min="6401" max="6401" width="11.88671875" style="32" customWidth="1"/>
    <col min="6402" max="6402" width="12.44140625" style="32" customWidth="1"/>
    <col min="6403" max="6403" width="12.5546875" style="32" customWidth="1"/>
    <col min="6404" max="6404" width="12.33203125" style="32" customWidth="1"/>
    <col min="6405" max="6407" width="11.88671875" style="32" customWidth="1"/>
    <col min="6408" max="6408" width="12.6640625" style="32" customWidth="1"/>
    <col min="6409" max="6409" width="12" style="32" customWidth="1"/>
    <col min="6410" max="6410" width="9.109375" style="32"/>
    <col min="6411" max="6411" width="11.88671875" style="32" customWidth="1"/>
    <col min="6412" max="6412" width="13.88671875" style="32" customWidth="1"/>
    <col min="6413" max="6413" width="9.109375" style="32"/>
    <col min="6414" max="6414" width="10.44140625" style="32" bestFit="1" customWidth="1"/>
    <col min="6415" max="6415" width="9.109375" style="32"/>
    <col min="6416" max="6416" width="9.44140625" style="32" bestFit="1" customWidth="1"/>
    <col min="6417" max="6417" width="9.109375" style="32"/>
    <col min="6418" max="6418" width="8.33203125" style="32" customWidth="1"/>
    <col min="6419" max="6419" width="11.88671875" style="32" customWidth="1"/>
    <col min="6420" max="6420" width="11.6640625" style="32" customWidth="1"/>
    <col min="6421" max="6651" width="9.109375" style="32"/>
    <col min="6652" max="6652" width="22.5546875" style="32" customWidth="1"/>
    <col min="6653" max="6653" width="20.33203125" style="32" customWidth="1"/>
    <col min="6654" max="6654" width="13.5546875" style="32" customWidth="1"/>
    <col min="6655" max="6655" width="13.6640625" style="32" customWidth="1"/>
    <col min="6656" max="6656" width="12.44140625" style="32" customWidth="1"/>
    <col min="6657" max="6657" width="11.88671875" style="32" customWidth="1"/>
    <col min="6658" max="6658" width="12.44140625" style="32" customWidth="1"/>
    <col min="6659" max="6659" width="12.5546875" style="32" customWidth="1"/>
    <col min="6660" max="6660" width="12.33203125" style="32" customWidth="1"/>
    <col min="6661" max="6663" width="11.88671875" style="32" customWidth="1"/>
    <col min="6664" max="6664" width="12.6640625" style="32" customWidth="1"/>
    <col min="6665" max="6665" width="12" style="32" customWidth="1"/>
    <col min="6666" max="6666" width="9.109375" style="32"/>
    <col min="6667" max="6667" width="11.88671875" style="32" customWidth="1"/>
    <col min="6668" max="6668" width="13.88671875" style="32" customWidth="1"/>
    <col min="6669" max="6669" width="9.109375" style="32"/>
    <col min="6670" max="6670" width="10.44140625" style="32" bestFit="1" customWidth="1"/>
    <col min="6671" max="6671" width="9.109375" style="32"/>
    <col min="6672" max="6672" width="9.44140625" style="32" bestFit="1" customWidth="1"/>
    <col min="6673" max="6673" width="9.109375" style="32"/>
    <col min="6674" max="6674" width="8.33203125" style="32" customWidth="1"/>
    <col min="6675" max="6675" width="11.88671875" style="32" customWidth="1"/>
    <col min="6676" max="6676" width="11.6640625" style="32" customWidth="1"/>
    <col min="6677" max="6907" width="9.109375" style="32"/>
    <col min="6908" max="6908" width="22.5546875" style="32" customWidth="1"/>
    <col min="6909" max="6909" width="20.33203125" style="32" customWidth="1"/>
    <col min="6910" max="6910" width="13.5546875" style="32" customWidth="1"/>
    <col min="6911" max="6911" width="13.6640625" style="32" customWidth="1"/>
    <col min="6912" max="6912" width="12.44140625" style="32" customWidth="1"/>
    <col min="6913" max="6913" width="11.88671875" style="32" customWidth="1"/>
    <col min="6914" max="6914" width="12.44140625" style="32" customWidth="1"/>
    <col min="6915" max="6915" width="12.5546875" style="32" customWidth="1"/>
    <col min="6916" max="6916" width="12.33203125" style="32" customWidth="1"/>
    <col min="6917" max="6919" width="11.88671875" style="32" customWidth="1"/>
    <col min="6920" max="6920" width="12.6640625" style="32" customWidth="1"/>
    <col min="6921" max="6921" width="12" style="32" customWidth="1"/>
    <col min="6922" max="6922" width="9.109375" style="32"/>
    <col min="6923" max="6923" width="11.88671875" style="32" customWidth="1"/>
    <col min="6924" max="6924" width="13.88671875" style="32" customWidth="1"/>
    <col min="6925" max="6925" width="9.109375" style="32"/>
    <col min="6926" max="6926" width="10.44140625" style="32" bestFit="1" customWidth="1"/>
    <col min="6927" max="6927" width="9.109375" style="32"/>
    <col min="6928" max="6928" width="9.44140625" style="32" bestFit="1" customWidth="1"/>
    <col min="6929" max="6929" width="9.109375" style="32"/>
    <col min="6930" max="6930" width="8.33203125" style="32" customWidth="1"/>
    <col min="6931" max="6931" width="11.88671875" style="32" customWidth="1"/>
    <col min="6932" max="6932" width="11.6640625" style="32" customWidth="1"/>
    <col min="6933" max="7163" width="9.109375" style="32"/>
    <col min="7164" max="7164" width="22.5546875" style="32" customWidth="1"/>
    <col min="7165" max="7165" width="20.33203125" style="32" customWidth="1"/>
    <col min="7166" max="7166" width="13.5546875" style="32" customWidth="1"/>
    <col min="7167" max="7167" width="13.6640625" style="32" customWidth="1"/>
    <col min="7168" max="7168" width="12.44140625" style="32" customWidth="1"/>
    <col min="7169" max="7169" width="11.88671875" style="32" customWidth="1"/>
    <col min="7170" max="7170" width="12.44140625" style="32" customWidth="1"/>
    <col min="7171" max="7171" width="12.5546875" style="32" customWidth="1"/>
    <col min="7172" max="7172" width="12.33203125" style="32" customWidth="1"/>
    <col min="7173" max="7175" width="11.88671875" style="32" customWidth="1"/>
    <col min="7176" max="7176" width="12.6640625" style="32" customWidth="1"/>
    <col min="7177" max="7177" width="12" style="32" customWidth="1"/>
    <col min="7178" max="7178" width="9.109375" style="32"/>
    <col min="7179" max="7179" width="11.88671875" style="32" customWidth="1"/>
    <col min="7180" max="7180" width="13.88671875" style="32" customWidth="1"/>
    <col min="7181" max="7181" width="9.109375" style="32"/>
    <col min="7182" max="7182" width="10.44140625" style="32" bestFit="1" customWidth="1"/>
    <col min="7183" max="7183" width="9.109375" style="32"/>
    <col min="7184" max="7184" width="9.44140625" style="32" bestFit="1" customWidth="1"/>
    <col min="7185" max="7185" width="9.109375" style="32"/>
    <col min="7186" max="7186" width="8.33203125" style="32" customWidth="1"/>
    <col min="7187" max="7187" width="11.88671875" style="32" customWidth="1"/>
    <col min="7188" max="7188" width="11.6640625" style="32" customWidth="1"/>
    <col min="7189" max="7419" width="9.109375" style="32"/>
    <col min="7420" max="7420" width="22.5546875" style="32" customWidth="1"/>
    <col min="7421" max="7421" width="20.33203125" style="32" customWidth="1"/>
    <col min="7422" max="7422" width="13.5546875" style="32" customWidth="1"/>
    <col min="7423" max="7423" width="13.6640625" style="32" customWidth="1"/>
    <col min="7424" max="7424" width="12.44140625" style="32" customWidth="1"/>
    <col min="7425" max="7425" width="11.88671875" style="32" customWidth="1"/>
    <col min="7426" max="7426" width="12.44140625" style="32" customWidth="1"/>
    <col min="7427" max="7427" width="12.5546875" style="32" customWidth="1"/>
    <col min="7428" max="7428" width="12.33203125" style="32" customWidth="1"/>
    <col min="7429" max="7431" width="11.88671875" style="32" customWidth="1"/>
    <col min="7432" max="7432" width="12.6640625" style="32" customWidth="1"/>
    <col min="7433" max="7433" width="12" style="32" customWidth="1"/>
    <col min="7434" max="7434" width="9.109375" style="32"/>
    <col min="7435" max="7435" width="11.88671875" style="32" customWidth="1"/>
    <col min="7436" max="7436" width="13.88671875" style="32" customWidth="1"/>
    <col min="7437" max="7437" width="9.109375" style="32"/>
    <col min="7438" max="7438" width="10.44140625" style="32" bestFit="1" customWidth="1"/>
    <col min="7439" max="7439" width="9.109375" style="32"/>
    <col min="7440" max="7440" width="9.44140625" style="32" bestFit="1" customWidth="1"/>
    <col min="7441" max="7441" width="9.109375" style="32"/>
    <col min="7442" max="7442" width="8.33203125" style="32" customWidth="1"/>
    <col min="7443" max="7443" width="11.88671875" style="32" customWidth="1"/>
    <col min="7444" max="7444" width="11.6640625" style="32" customWidth="1"/>
    <col min="7445" max="7675" width="9.109375" style="32"/>
    <col min="7676" max="7676" width="22.5546875" style="32" customWidth="1"/>
    <col min="7677" max="7677" width="20.33203125" style="32" customWidth="1"/>
    <col min="7678" max="7678" width="13.5546875" style="32" customWidth="1"/>
    <col min="7679" max="7679" width="13.6640625" style="32" customWidth="1"/>
    <col min="7680" max="7680" width="12.44140625" style="32" customWidth="1"/>
    <col min="7681" max="7681" width="11.88671875" style="32" customWidth="1"/>
    <col min="7682" max="7682" width="12.44140625" style="32" customWidth="1"/>
    <col min="7683" max="7683" width="12.5546875" style="32" customWidth="1"/>
    <col min="7684" max="7684" width="12.33203125" style="32" customWidth="1"/>
    <col min="7685" max="7687" width="11.88671875" style="32" customWidth="1"/>
    <col min="7688" max="7688" width="12.6640625" style="32" customWidth="1"/>
    <col min="7689" max="7689" width="12" style="32" customWidth="1"/>
    <col min="7690" max="7690" width="9.109375" style="32"/>
    <col min="7691" max="7691" width="11.88671875" style="32" customWidth="1"/>
    <col min="7692" max="7692" width="13.88671875" style="32" customWidth="1"/>
    <col min="7693" max="7693" width="9.109375" style="32"/>
    <col min="7694" max="7694" width="10.44140625" style="32" bestFit="1" customWidth="1"/>
    <col min="7695" max="7695" width="9.109375" style="32"/>
    <col min="7696" max="7696" width="9.44140625" style="32" bestFit="1" customWidth="1"/>
    <col min="7697" max="7697" width="9.109375" style="32"/>
    <col min="7698" max="7698" width="8.33203125" style="32" customWidth="1"/>
    <col min="7699" max="7699" width="11.88671875" style="32" customWidth="1"/>
    <col min="7700" max="7700" width="11.6640625" style="32" customWidth="1"/>
    <col min="7701" max="7931" width="9.109375" style="32"/>
    <col min="7932" max="7932" width="22.5546875" style="32" customWidth="1"/>
    <col min="7933" max="7933" width="20.33203125" style="32" customWidth="1"/>
    <col min="7934" max="7934" width="13.5546875" style="32" customWidth="1"/>
    <col min="7935" max="7935" width="13.6640625" style="32" customWidth="1"/>
    <col min="7936" max="7936" width="12.44140625" style="32" customWidth="1"/>
    <col min="7937" max="7937" width="11.88671875" style="32" customWidth="1"/>
    <col min="7938" max="7938" width="12.44140625" style="32" customWidth="1"/>
    <col min="7939" max="7939" width="12.5546875" style="32" customWidth="1"/>
    <col min="7940" max="7940" width="12.33203125" style="32" customWidth="1"/>
    <col min="7941" max="7943" width="11.88671875" style="32" customWidth="1"/>
    <col min="7944" max="7944" width="12.6640625" style="32" customWidth="1"/>
    <col min="7945" max="7945" width="12" style="32" customWidth="1"/>
    <col min="7946" max="7946" width="9.109375" style="32"/>
    <col min="7947" max="7947" width="11.88671875" style="32" customWidth="1"/>
    <col min="7948" max="7948" width="13.88671875" style="32" customWidth="1"/>
    <col min="7949" max="7949" width="9.109375" style="32"/>
    <col min="7950" max="7950" width="10.44140625" style="32" bestFit="1" customWidth="1"/>
    <col min="7951" max="7951" width="9.109375" style="32"/>
    <col min="7952" max="7952" width="9.44140625" style="32" bestFit="1" customWidth="1"/>
    <col min="7953" max="7953" width="9.109375" style="32"/>
    <col min="7954" max="7954" width="8.33203125" style="32" customWidth="1"/>
    <col min="7955" max="7955" width="11.88671875" style="32" customWidth="1"/>
    <col min="7956" max="7956" width="11.6640625" style="32" customWidth="1"/>
    <col min="7957" max="8187" width="9.109375" style="32"/>
    <col min="8188" max="8188" width="22.5546875" style="32" customWidth="1"/>
    <col min="8189" max="8189" width="20.33203125" style="32" customWidth="1"/>
    <col min="8190" max="8190" width="13.5546875" style="32" customWidth="1"/>
    <col min="8191" max="8191" width="13.6640625" style="32" customWidth="1"/>
    <col min="8192" max="8192" width="12.44140625" style="32" customWidth="1"/>
    <col min="8193" max="8193" width="11.88671875" style="32" customWidth="1"/>
    <col min="8194" max="8194" width="12.44140625" style="32" customWidth="1"/>
    <col min="8195" max="8195" width="12.5546875" style="32" customWidth="1"/>
    <col min="8196" max="8196" width="12.33203125" style="32" customWidth="1"/>
    <col min="8197" max="8199" width="11.88671875" style="32" customWidth="1"/>
    <col min="8200" max="8200" width="12.6640625" style="32" customWidth="1"/>
    <col min="8201" max="8201" width="12" style="32" customWidth="1"/>
    <col min="8202" max="8202" width="9.109375" style="32"/>
    <col min="8203" max="8203" width="11.88671875" style="32" customWidth="1"/>
    <col min="8204" max="8204" width="13.88671875" style="32" customWidth="1"/>
    <col min="8205" max="8205" width="9.109375" style="32"/>
    <col min="8206" max="8206" width="10.44140625" style="32" bestFit="1" customWidth="1"/>
    <col min="8207" max="8207" width="9.109375" style="32"/>
    <col min="8208" max="8208" width="9.44140625" style="32" bestFit="1" customWidth="1"/>
    <col min="8209" max="8209" width="9.109375" style="32"/>
    <col min="8210" max="8210" width="8.33203125" style="32" customWidth="1"/>
    <col min="8211" max="8211" width="11.88671875" style="32" customWidth="1"/>
    <col min="8212" max="8212" width="11.6640625" style="32" customWidth="1"/>
    <col min="8213" max="8443" width="9.109375" style="32"/>
    <col min="8444" max="8444" width="22.5546875" style="32" customWidth="1"/>
    <col min="8445" max="8445" width="20.33203125" style="32" customWidth="1"/>
    <col min="8446" max="8446" width="13.5546875" style="32" customWidth="1"/>
    <col min="8447" max="8447" width="13.6640625" style="32" customWidth="1"/>
    <col min="8448" max="8448" width="12.44140625" style="32" customWidth="1"/>
    <col min="8449" max="8449" width="11.88671875" style="32" customWidth="1"/>
    <col min="8450" max="8450" width="12.44140625" style="32" customWidth="1"/>
    <col min="8451" max="8451" width="12.5546875" style="32" customWidth="1"/>
    <col min="8452" max="8452" width="12.33203125" style="32" customWidth="1"/>
    <col min="8453" max="8455" width="11.88671875" style="32" customWidth="1"/>
    <col min="8456" max="8456" width="12.6640625" style="32" customWidth="1"/>
    <col min="8457" max="8457" width="12" style="32" customWidth="1"/>
    <col min="8458" max="8458" width="9.109375" style="32"/>
    <col min="8459" max="8459" width="11.88671875" style="32" customWidth="1"/>
    <col min="8460" max="8460" width="13.88671875" style="32" customWidth="1"/>
    <col min="8461" max="8461" width="9.109375" style="32"/>
    <col min="8462" max="8462" width="10.44140625" style="32" bestFit="1" customWidth="1"/>
    <col min="8463" max="8463" width="9.109375" style="32"/>
    <col min="8464" max="8464" width="9.44140625" style="32" bestFit="1" customWidth="1"/>
    <col min="8465" max="8465" width="9.109375" style="32"/>
    <col min="8466" max="8466" width="8.33203125" style="32" customWidth="1"/>
    <col min="8467" max="8467" width="11.88671875" style="32" customWidth="1"/>
    <col min="8468" max="8468" width="11.6640625" style="32" customWidth="1"/>
    <col min="8469" max="8699" width="9.109375" style="32"/>
    <col min="8700" max="8700" width="22.5546875" style="32" customWidth="1"/>
    <col min="8701" max="8701" width="20.33203125" style="32" customWidth="1"/>
    <col min="8702" max="8702" width="13.5546875" style="32" customWidth="1"/>
    <col min="8703" max="8703" width="13.6640625" style="32" customWidth="1"/>
    <col min="8704" max="8704" width="12.44140625" style="32" customWidth="1"/>
    <col min="8705" max="8705" width="11.88671875" style="32" customWidth="1"/>
    <col min="8706" max="8706" width="12.44140625" style="32" customWidth="1"/>
    <col min="8707" max="8707" width="12.5546875" style="32" customWidth="1"/>
    <col min="8708" max="8708" width="12.33203125" style="32" customWidth="1"/>
    <col min="8709" max="8711" width="11.88671875" style="32" customWidth="1"/>
    <col min="8712" max="8712" width="12.6640625" style="32" customWidth="1"/>
    <col min="8713" max="8713" width="12" style="32" customWidth="1"/>
    <col min="8714" max="8714" width="9.109375" style="32"/>
    <col min="8715" max="8715" width="11.88671875" style="32" customWidth="1"/>
    <col min="8716" max="8716" width="13.88671875" style="32" customWidth="1"/>
    <col min="8717" max="8717" width="9.109375" style="32"/>
    <col min="8718" max="8718" width="10.44140625" style="32" bestFit="1" customWidth="1"/>
    <col min="8719" max="8719" width="9.109375" style="32"/>
    <col min="8720" max="8720" width="9.44140625" style="32" bestFit="1" customWidth="1"/>
    <col min="8721" max="8721" width="9.109375" style="32"/>
    <col min="8722" max="8722" width="8.33203125" style="32" customWidth="1"/>
    <col min="8723" max="8723" width="11.88671875" style="32" customWidth="1"/>
    <col min="8724" max="8724" width="11.6640625" style="32" customWidth="1"/>
    <col min="8725" max="8955" width="9.109375" style="32"/>
    <col min="8956" max="8956" width="22.5546875" style="32" customWidth="1"/>
    <col min="8957" max="8957" width="20.33203125" style="32" customWidth="1"/>
    <col min="8958" max="8958" width="13.5546875" style="32" customWidth="1"/>
    <col min="8959" max="8959" width="13.6640625" style="32" customWidth="1"/>
    <col min="8960" max="8960" width="12.44140625" style="32" customWidth="1"/>
    <col min="8961" max="8961" width="11.88671875" style="32" customWidth="1"/>
    <col min="8962" max="8962" width="12.44140625" style="32" customWidth="1"/>
    <col min="8963" max="8963" width="12.5546875" style="32" customWidth="1"/>
    <col min="8964" max="8964" width="12.33203125" style="32" customWidth="1"/>
    <col min="8965" max="8967" width="11.88671875" style="32" customWidth="1"/>
    <col min="8968" max="8968" width="12.6640625" style="32" customWidth="1"/>
    <col min="8969" max="8969" width="12" style="32" customWidth="1"/>
    <col min="8970" max="8970" width="9.109375" style="32"/>
    <col min="8971" max="8971" width="11.88671875" style="32" customWidth="1"/>
    <col min="8972" max="8972" width="13.88671875" style="32" customWidth="1"/>
    <col min="8973" max="8973" width="9.109375" style="32"/>
    <col min="8974" max="8974" width="10.44140625" style="32" bestFit="1" customWidth="1"/>
    <col min="8975" max="8975" width="9.109375" style="32"/>
    <col min="8976" max="8976" width="9.44140625" style="32" bestFit="1" customWidth="1"/>
    <col min="8977" max="8977" width="9.109375" style="32"/>
    <col min="8978" max="8978" width="8.33203125" style="32" customWidth="1"/>
    <col min="8979" max="8979" width="11.88671875" style="32" customWidth="1"/>
    <col min="8980" max="8980" width="11.6640625" style="32" customWidth="1"/>
    <col min="8981" max="9211" width="9.109375" style="32"/>
    <col min="9212" max="9212" width="22.5546875" style="32" customWidth="1"/>
    <col min="9213" max="9213" width="20.33203125" style="32" customWidth="1"/>
    <col min="9214" max="9214" width="13.5546875" style="32" customWidth="1"/>
    <col min="9215" max="9215" width="13.6640625" style="32" customWidth="1"/>
    <col min="9216" max="9216" width="12.44140625" style="32" customWidth="1"/>
    <col min="9217" max="9217" width="11.88671875" style="32" customWidth="1"/>
    <col min="9218" max="9218" width="12.44140625" style="32" customWidth="1"/>
    <col min="9219" max="9219" width="12.5546875" style="32" customWidth="1"/>
    <col min="9220" max="9220" width="12.33203125" style="32" customWidth="1"/>
    <col min="9221" max="9223" width="11.88671875" style="32" customWidth="1"/>
    <col min="9224" max="9224" width="12.6640625" style="32" customWidth="1"/>
    <col min="9225" max="9225" width="12" style="32" customWidth="1"/>
    <col min="9226" max="9226" width="9.109375" style="32"/>
    <col min="9227" max="9227" width="11.88671875" style="32" customWidth="1"/>
    <col min="9228" max="9228" width="13.88671875" style="32" customWidth="1"/>
    <col min="9229" max="9229" width="9.109375" style="32"/>
    <col min="9230" max="9230" width="10.44140625" style="32" bestFit="1" customWidth="1"/>
    <col min="9231" max="9231" width="9.109375" style="32"/>
    <col min="9232" max="9232" width="9.44140625" style="32" bestFit="1" customWidth="1"/>
    <col min="9233" max="9233" width="9.109375" style="32"/>
    <col min="9234" max="9234" width="8.33203125" style="32" customWidth="1"/>
    <col min="9235" max="9235" width="11.88671875" style="32" customWidth="1"/>
    <col min="9236" max="9236" width="11.6640625" style="32" customWidth="1"/>
    <col min="9237" max="9467" width="9.109375" style="32"/>
    <col min="9468" max="9468" width="22.5546875" style="32" customWidth="1"/>
    <col min="9469" max="9469" width="20.33203125" style="32" customWidth="1"/>
    <col min="9470" max="9470" width="13.5546875" style="32" customWidth="1"/>
    <col min="9471" max="9471" width="13.6640625" style="32" customWidth="1"/>
    <col min="9472" max="9472" width="12.44140625" style="32" customWidth="1"/>
    <col min="9473" max="9473" width="11.88671875" style="32" customWidth="1"/>
    <col min="9474" max="9474" width="12.44140625" style="32" customWidth="1"/>
    <col min="9475" max="9475" width="12.5546875" style="32" customWidth="1"/>
    <col min="9476" max="9476" width="12.33203125" style="32" customWidth="1"/>
    <col min="9477" max="9479" width="11.88671875" style="32" customWidth="1"/>
    <col min="9480" max="9480" width="12.6640625" style="32" customWidth="1"/>
    <col min="9481" max="9481" width="12" style="32" customWidth="1"/>
    <col min="9482" max="9482" width="9.109375" style="32"/>
    <col min="9483" max="9483" width="11.88671875" style="32" customWidth="1"/>
    <col min="9484" max="9484" width="13.88671875" style="32" customWidth="1"/>
    <col min="9485" max="9485" width="9.109375" style="32"/>
    <col min="9486" max="9486" width="10.44140625" style="32" bestFit="1" customWidth="1"/>
    <col min="9487" max="9487" width="9.109375" style="32"/>
    <col min="9488" max="9488" width="9.44140625" style="32" bestFit="1" customWidth="1"/>
    <col min="9489" max="9489" width="9.109375" style="32"/>
    <col min="9490" max="9490" width="8.33203125" style="32" customWidth="1"/>
    <col min="9491" max="9491" width="11.88671875" style="32" customWidth="1"/>
    <col min="9492" max="9492" width="11.6640625" style="32" customWidth="1"/>
    <col min="9493" max="9723" width="9.109375" style="32"/>
    <col min="9724" max="9724" width="22.5546875" style="32" customWidth="1"/>
    <col min="9725" max="9725" width="20.33203125" style="32" customWidth="1"/>
    <col min="9726" max="9726" width="13.5546875" style="32" customWidth="1"/>
    <col min="9727" max="9727" width="13.6640625" style="32" customWidth="1"/>
    <col min="9728" max="9728" width="12.44140625" style="32" customWidth="1"/>
    <col min="9729" max="9729" width="11.88671875" style="32" customWidth="1"/>
    <col min="9730" max="9730" width="12.44140625" style="32" customWidth="1"/>
    <col min="9731" max="9731" width="12.5546875" style="32" customWidth="1"/>
    <col min="9732" max="9732" width="12.33203125" style="32" customWidth="1"/>
    <col min="9733" max="9735" width="11.88671875" style="32" customWidth="1"/>
    <col min="9736" max="9736" width="12.6640625" style="32" customWidth="1"/>
    <col min="9737" max="9737" width="12" style="32" customWidth="1"/>
    <col min="9738" max="9738" width="9.109375" style="32"/>
    <col min="9739" max="9739" width="11.88671875" style="32" customWidth="1"/>
    <col min="9740" max="9740" width="13.88671875" style="32" customWidth="1"/>
    <col min="9741" max="9741" width="9.109375" style="32"/>
    <col min="9742" max="9742" width="10.44140625" style="32" bestFit="1" customWidth="1"/>
    <col min="9743" max="9743" width="9.109375" style="32"/>
    <col min="9744" max="9744" width="9.44140625" style="32" bestFit="1" customWidth="1"/>
    <col min="9745" max="9745" width="9.109375" style="32"/>
    <col min="9746" max="9746" width="8.33203125" style="32" customWidth="1"/>
    <col min="9747" max="9747" width="11.88671875" style="32" customWidth="1"/>
    <col min="9748" max="9748" width="11.6640625" style="32" customWidth="1"/>
    <col min="9749" max="9979" width="9.109375" style="32"/>
    <col min="9980" max="9980" width="22.5546875" style="32" customWidth="1"/>
    <col min="9981" max="9981" width="20.33203125" style="32" customWidth="1"/>
    <col min="9982" max="9982" width="13.5546875" style="32" customWidth="1"/>
    <col min="9983" max="9983" width="13.6640625" style="32" customWidth="1"/>
    <col min="9984" max="9984" width="12.44140625" style="32" customWidth="1"/>
    <col min="9985" max="9985" width="11.88671875" style="32" customWidth="1"/>
    <col min="9986" max="9986" width="12.44140625" style="32" customWidth="1"/>
    <col min="9987" max="9987" width="12.5546875" style="32" customWidth="1"/>
    <col min="9988" max="9988" width="12.33203125" style="32" customWidth="1"/>
    <col min="9989" max="9991" width="11.88671875" style="32" customWidth="1"/>
    <col min="9992" max="9992" width="12.6640625" style="32" customWidth="1"/>
    <col min="9993" max="9993" width="12" style="32" customWidth="1"/>
    <col min="9994" max="9994" width="9.109375" style="32"/>
    <col min="9995" max="9995" width="11.88671875" style="32" customWidth="1"/>
    <col min="9996" max="9996" width="13.88671875" style="32" customWidth="1"/>
    <col min="9997" max="9997" width="9.109375" style="32"/>
    <col min="9998" max="9998" width="10.44140625" style="32" bestFit="1" customWidth="1"/>
    <col min="9999" max="9999" width="9.109375" style="32"/>
    <col min="10000" max="10000" width="9.44140625" style="32" bestFit="1" customWidth="1"/>
    <col min="10001" max="10001" width="9.109375" style="32"/>
    <col min="10002" max="10002" width="8.33203125" style="32" customWidth="1"/>
    <col min="10003" max="10003" width="11.88671875" style="32" customWidth="1"/>
    <col min="10004" max="10004" width="11.6640625" style="32" customWidth="1"/>
    <col min="10005" max="10235" width="9.109375" style="32"/>
    <col min="10236" max="10236" width="22.5546875" style="32" customWidth="1"/>
    <col min="10237" max="10237" width="20.33203125" style="32" customWidth="1"/>
    <col min="10238" max="10238" width="13.5546875" style="32" customWidth="1"/>
    <col min="10239" max="10239" width="13.6640625" style="32" customWidth="1"/>
    <col min="10240" max="10240" width="12.44140625" style="32" customWidth="1"/>
    <col min="10241" max="10241" width="11.88671875" style="32" customWidth="1"/>
    <col min="10242" max="10242" width="12.44140625" style="32" customWidth="1"/>
    <col min="10243" max="10243" width="12.5546875" style="32" customWidth="1"/>
    <col min="10244" max="10244" width="12.33203125" style="32" customWidth="1"/>
    <col min="10245" max="10247" width="11.88671875" style="32" customWidth="1"/>
    <col min="10248" max="10248" width="12.6640625" style="32" customWidth="1"/>
    <col min="10249" max="10249" width="12" style="32" customWidth="1"/>
    <col min="10250" max="10250" width="9.109375" style="32"/>
    <col min="10251" max="10251" width="11.88671875" style="32" customWidth="1"/>
    <col min="10252" max="10252" width="13.88671875" style="32" customWidth="1"/>
    <col min="10253" max="10253" width="9.109375" style="32"/>
    <col min="10254" max="10254" width="10.44140625" style="32" bestFit="1" customWidth="1"/>
    <col min="10255" max="10255" width="9.109375" style="32"/>
    <col min="10256" max="10256" width="9.44140625" style="32" bestFit="1" customWidth="1"/>
    <col min="10257" max="10257" width="9.109375" style="32"/>
    <col min="10258" max="10258" width="8.33203125" style="32" customWidth="1"/>
    <col min="10259" max="10259" width="11.88671875" style="32" customWidth="1"/>
    <col min="10260" max="10260" width="11.6640625" style="32" customWidth="1"/>
    <col min="10261" max="10491" width="9.109375" style="32"/>
    <col min="10492" max="10492" width="22.5546875" style="32" customWidth="1"/>
    <col min="10493" max="10493" width="20.33203125" style="32" customWidth="1"/>
    <col min="10494" max="10494" width="13.5546875" style="32" customWidth="1"/>
    <col min="10495" max="10495" width="13.6640625" style="32" customWidth="1"/>
    <col min="10496" max="10496" width="12.44140625" style="32" customWidth="1"/>
    <col min="10497" max="10497" width="11.88671875" style="32" customWidth="1"/>
    <col min="10498" max="10498" width="12.44140625" style="32" customWidth="1"/>
    <col min="10499" max="10499" width="12.5546875" style="32" customWidth="1"/>
    <col min="10500" max="10500" width="12.33203125" style="32" customWidth="1"/>
    <col min="10501" max="10503" width="11.88671875" style="32" customWidth="1"/>
    <col min="10504" max="10504" width="12.6640625" style="32" customWidth="1"/>
    <col min="10505" max="10505" width="12" style="32" customWidth="1"/>
    <col min="10506" max="10506" width="9.109375" style="32"/>
    <col min="10507" max="10507" width="11.88671875" style="32" customWidth="1"/>
    <col min="10508" max="10508" width="13.88671875" style="32" customWidth="1"/>
    <col min="10509" max="10509" width="9.109375" style="32"/>
    <col min="10510" max="10510" width="10.44140625" style="32" bestFit="1" customWidth="1"/>
    <col min="10511" max="10511" width="9.109375" style="32"/>
    <col min="10512" max="10512" width="9.44140625" style="32" bestFit="1" customWidth="1"/>
    <col min="10513" max="10513" width="9.109375" style="32"/>
    <col min="10514" max="10514" width="8.33203125" style="32" customWidth="1"/>
    <col min="10515" max="10515" width="11.88671875" style="32" customWidth="1"/>
    <col min="10516" max="10516" width="11.6640625" style="32" customWidth="1"/>
    <col min="10517" max="10747" width="9.109375" style="32"/>
    <col min="10748" max="10748" width="22.5546875" style="32" customWidth="1"/>
    <col min="10749" max="10749" width="20.33203125" style="32" customWidth="1"/>
    <col min="10750" max="10750" width="13.5546875" style="32" customWidth="1"/>
    <col min="10751" max="10751" width="13.6640625" style="32" customWidth="1"/>
    <col min="10752" max="10752" width="12.44140625" style="32" customWidth="1"/>
    <col min="10753" max="10753" width="11.88671875" style="32" customWidth="1"/>
    <col min="10754" max="10754" width="12.44140625" style="32" customWidth="1"/>
    <col min="10755" max="10755" width="12.5546875" style="32" customWidth="1"/>
    <col min="10756" max="10756" width="12.33203125" style="32" customWidth="1"/>
    <col min="10757" max="10759" width="11.88671875" style="32" customWidth="1"/>
    <col min="10760" max="10760" width="12.6640625" style="32" customWidth="1"/>
    <col min="10761" max="10761" width="12" style="32" customWidth="1"/>
    <col min="10762" max="10762" width="9.109375" style="32"/>
    <col min="10763" max="10763" width="11.88671875" style="32" customWidth="1"/>
    <col min="10764" max="10764" width="13.88671875" style="32" customWidth="1"/>
    <col min="10765" max="10765" width="9.109375" style="32"/>
    <col min="10766" max="10766" width="10.44140625" style="32" bestFit="1" customWidth="1"/>
    <col min="10767" max="10767" width="9.109375" style="32"/>
    <col min="10768" max="10768" width="9.44140625" style="32" bestFit="1" customWidth="1"/>
    <col min="10769" max="10769" width="9.109375" style="32"/>
    <col min="10770" max="10770" width="8.33203125" style="32" customWidth="1"/>
    <col min="10771" max="10771" width="11.88671875" style="32" customWidth="1"/>
    <col min="10772" max="10772" width="11.6640625" style="32" customWidth="1"/>
    <col min="10773" max="11003" width="9.109375" style="32"/>
    <col min="11004" max="11004" width="22.5546875" style="32" customWidth="1"/>
    <col min="11005" max="11005" width="20.33203125" style="32" customWidth="1"/>
    <col min="11006" max="11006" width="13.5546875" style="32" customWidth="1"/>
    <col min="11007" max="11007" width="13.6640625" style="32" customWidth="1"/>
    <col min="11008" max="11008" width="12.44140625" style="32" customWidth="1"/>
    <col min="11009" max="11009" width="11.88671875" style="32" customWidth="1"/>
    <col min="11010" max="11010" width="12.44140625" style="32" customWidth="1"/>
    <col min="11011" max="11011" width="12.5546875" style="32" customWidth="1"/>
    <col min="11012" max="11012" width="12.33203125" style="32" customWidth="1"/>
    <col min="11013" max="11015" width="11.88671875" style="32" customWidth="1"/>
    <col min="11016" max="11016" width="12.6640625" style="32" customWidth="1"/>
    <col min="11017" max="11017" width="12" style="32" customWidth="1"/>
    <col min="11018" max="11018" width="9.109375" style="32"/>
    <col min="11019" max="11019" width="11.88671875" style="32" customWidth="1"/>
    <col min="11020" max="11020" width="13.88671875" style="32" customWidth="1"/>
    <col min="11021" max="11021" width="9.109375" style="32"/>
    <col min="11022" max="11022" width="10.44140625" style="32" bestFit="1" customWidth="1"/>
    <col min="11023" max="11023" width="9.109375" style="32"/>
    <col min="11024" max="11024" width="9.44140625" style="32" bestFit="1" customWidth="1"/>
    <col min="11025" max="11025" width="9.109375" style="32"/>
    <col min="11026" max="11026" width="8.33203125" style="32" customWidth="1"/>
    <col min="11027" max="11027" width="11.88671875" style="32" customWidth="1"/>
    <col min="11028" max="11028" width="11.6640625" style="32" customWidth="1"/>
    <col min="11029" max="11259" width="9.109375" style="32"/>
    <col min="11260" max="11260" width="22.5546875" style="32" customWidth="1"/>
    <col min="11261" max="11261" width="20.33203125" style="32" customWidth="1"/>
    <col min="11262" max="11262" width="13.5546875" style="32" customWidth="1"/>
    <col min="11263" max="11263" width="13.6640625" style="32" customWidth="1"/>
    <col min="11264" max="11264" width="12.44140625" style="32" customWidth="1"/>
    <col min="11265" max="11265" width="11.88671875" style="32" customWidth="1"/>
    <col min="11266" max="11266" width="12.44140625" style="32" customWidth="1"/>
    <col min="11267" max="11267" width="12.5546875" style="32" customWidth="1"/>
    <col min="11268" max="11268" width="12.33203125" style="32" customWidth="1"/>
    <col min="11269" max="11271" width="11.88671875" style="32" customWidth="1"/>
    <col min="11272" max="11272" width="12.6640625" style="32" customWidth="1"/>
    <col min="11273" max="11273" width="12" style="32" customWidth="1"/>
    <col min="11274" max="11274" width="9.109375" style="32"/>
    <col min="11275" max="11275" width="11.88671875" style="32" customWidth="1"/>
    <col min="11276" max="11276" width="13.88671875" style="32" customWidth="1"/>
    <col min="11277" max="11277" width="9.109375" style="32"/>
    <col min="11278" max="11278" width="10.44140625" style="32" bestFit="1" customWidth="1"/>
    <col min="11279" max="11279" width="9.109375" style="32"/>
    <col min="11280" max="11280" width="9.44140625" style="32" bestFit="1" customWidth="1"/>
    <col min="11281" max="11281" width="9.109375" style="32"/>
    <col min="11282" max="11282" width="8.33203125" style="32" customWidth="1"/>
    <col min="11283" max="11283" width="11.88671875" style="32" customWidth="1"/>
    <col min="11284" max="11284" width="11.6640625" style="32" customWidth="1"/>
    <col min="11285" max="11515" width="9.109375" style="32"/>
    <col min="11516" max="11516" width="22.5546875" style="32" customWidth="1"/>
    <col min="11517" max="11517" width="20.33203125" style="32" customWidth="1"/>
    <col min="11518" max="11518" width="13.5546875" style="32" customWidth="1"/>
    <col min="11519" max="11519" width="13.6640625" style="32" customWidth="1"/>
    <col min="11520" max="11520" width="12.44140625" style="32" customWidth="1"/>
    <col min="11521" max="11521" width="11.88671875" style="32" customWidth="1"/>
    <col min="11522" max="11522" width="12.44140625" style="32" customWidth="1"/>
    <col min="11523" max="11523" width="12.5546875" style="32" customWidth="1"/>
    <col min="11524" max="11524" width="12.33203125" style="32" customWidth="1"/>
    <col min="11525" max="11527" width="11.88671875" style="32" customWidth="1"/>
    <col min="11528" max="11528" width="12.6640625" style="32" customWidth="1"/>
    <col min="11529" max="11529" width="12" style="32" customWidth="1"/>
    <col min="11530" max="11530" width="9.109375" style="32"/>
    <col min="11531" max="11531" width="11.88671875" style="32" customWidth="1"/>
    <col min="11532" max="11532" width="13.88671875" style="32" customWidth="1"/>
    <col min="11533" max="11533" width="9.109375" style="32"/>
    <col min="11534" max="11534" width="10.44140625" style="32" bestFit="1" customWidth="1"/>
    <col min="11535" max="11535" width="9.109375" style="32"/>
    <col min="11536" max="11536" width="9.44140625" style="32" bestFit="1" customWidth="1"/>
    <col min="11537" max="11537" width="9.109375" style="32"/>
    <col min="11538" max="11538" width="8.33203125" style="32" customWidth="1"/>
    <col min="11539" max="11539" width="11.88671875" style="32" customWidth="1"/>
    <col min="11540" max="11540" width="11.6640625" style="32" customWidth="1"/>
    <col min="11541" max="11771" width="9.109375" style="32"/>
    <col min="11772" max="11772" width="22.5546875" style="32" customWidth="1"/>
    <col min="11773" max="11773" width="20.33203125" style="32" customWidth="1"/>
    <col min="11774" max="11774" width="13.5546875" style="32" customWidth="1"/>
    <col min="11775" max="11775" width="13.6640625" style="32" customWidth="1"/>
    <col min="11776" max="11776" width="12.44140625" style="32" customWidth="1"/>
    <col min="11777" max="11777" width="11.88671875" style="32" customWidth="1"/>
    <col min="11778" max="11778" width="12.44140625" style="32" customWidth="1"/>
    <col min="11779" max="11779" width="12.5546875" style="32" customWidth="1"/>
    <col min="11780" max="11780" width="12.33203125" style="32" customWidth="1"/>
    <col min="11781" max="11783" width="11.88671875" style="32" customWidth="1"/>
    <col min="11784" max="11784" width="12.6640625" style="32" customWidth="1"/>
    <col min="11785" max="11785" width="12" style="32" customWidth="1"/>
    <col min="11786" max="11786" width="9.109375" style="32"/>
    <col min="11787" max="11787" width="11.88671875" style="32" customWidth="1"/>
    <col min="11788" max="11788" width="13.88671875" style="32" customWidth="1"/>
    <col min="11789" max="11789" width="9.109375" style="32"/>
    <col min="11790" max="11790" width="10.44140625" style="32" bestFit="1" customWidth="1"/>
    <col min="11791" max="11791" width="9.109375" style="32"/>
    <col min="11792" max="11792" width="9.44140625" style="32" bestFit="1" customWidth="1"/>
    <col min="11793" max="11793" width="9.109375" style="32"/>
    <col min="11794" max="11794" width="8.33203125" style="32" customWidth="1"/>
    <col min="11795" max="11795" width="11.88671875" style="32" customWidth="1"/>
    <col min="11796" max="11796" width="11.6640625" style="32" customWidth="1"/>
    <col min="11797" max="12027" width="9.109375" style="32"/>
    <col min="12028" max="12028" width="22.5546875" style="32" customWidth="1"/>
    <col min="12029" max="12029" width="20.33203125" style="32" customWidth="1"/>
    <col min="12030" max="12030" width="13.5546875" style="32" customWidth="1"/>
    <col min="12031" max="12031" width="13.6640625" style="32" customWidth="1"/>
    <col min="12032" max="12032" width="12.44140625" style="32" customWidth="1"/>
    <col min="12033" max="12033" width="11.88671875" style="32" customWidth="1"/>
    <col min="12034" max="12034" width="12.44140625" style="32" customWidth="1"/>
    <col min="12035" max="12035" width="12.5546875" style="32" customWidth="1"/>
    <col min="12036" max="12036" width="12.33203125" style="32" customWidth="1"/>
    <col min="12037" max="12039" width="11.88671875" style="32" customWidth="1"/>
    <col min="12040" max="12040" width="12.6640625" style="32" customWidth="1"/>
    <col min="12041" max="12041" width="12" style="32" customWidth="1"/>
    <col min="12042" max="12042" width="9.109375" style="32"/>
    <col min="12043" max="12043" width="11.88671875" style="32" customWidth="1"/>
    <col min="12044" max="12044" width="13.88671875" style="32" customWidth="1"/>
    <col min="12045" max="12045" width="9.109375" style="32"/>
    <col min="12046" max="12046" width="10.44140625" style="32" bestFit="1" customWidth="1"/>
    <col min="12047" max="12047" width="9.109375" style="32"/>
    <col min="12048" max="12048" width="9.44140625" style="32" bestFit="1" customWidth="1"/>
    <col min="12049" max="12049" width="9.109375" style="32"/>
    <col min="12050" max="12050" width="8.33203125" style="32" customWidth="1"/>
    <col min="12051" max="12051" width="11.88671875" style="32" customWidth="1"/>
    <col min="12052" max="12052" width="11.6640625" style="32" customWidth="1"/>
    <col min="12053" max="12283" width="9.109375" style="32"/>
    <col min="12284" max="12284" width="22.5546875" style="32" customWidth="1"/>
    <col min="12285" max="12285" width="20.33203125" style="32" customWidth="1"/>
    <col min="12286" max="12286" width="13.5546875" style="32" customWidth="1"/>
    <col min="12287" max="12287" width="13.6640625" style="32" customWidth="1"/>
    <col min="12288" max="12288" width="12.44140625" style="32" customWidth="1"/>
    <col min="12289" max="12289" width="11.88671875" style="32" customWidth="1"/>
    <col min="12290" max="12290" width="12.44140625" style="32" customWidth="1"/>
    <col min="12291" max="12291" width="12.5546875" style="32" customWidth="1"/>
    <col min="12292" max="12292" width="12.33203125" style="32" customWidth="1"/>
    <col min="12293" max="12295" width="11.88671875" style="32" customWidth="1"/>
    <col min="12296" max="12296" width="12.6640625" style="32" customWidth="1"/>
    <col min="12297" max="12297" width="12" style="32" customWidth="1"/>
    <col min="12298" max="12298" width="9.109375" style="32"/>
    <col min="12299" max="12299" width="11.88671875" style="32" customWidth="1"/>
    <col min="12300" max="12300" width="13.88671875" style="32" customWidth="1"/>
    <col min="12301" max="12301" width="9.109375" style="32"/>
    <col min="12302" max="12302" width="10.44140625" style="32" bestFit="1" customWidth="1"/>
    <col min="12303" max="12303" width="9.109375" style="32"/>
    <col min="12304" max="12304" width="9.44140625" style="32" bestFit="1" customWidth="1"/>
    <col min="12305" max="12305" width="9.109375" style="32"/>
    <col min="12306" max="12306" width="8.33203125" style="32" customWidth="1"/>
    <col min="12307" max="12307" width="11.88671875" style="32" customWidth="1"/>
    <col min="12308" max="12308" width="11.6640625" style="32" customWidth="1"/>
    <col min="12309" max="12539" width="9.109375" style="32"/>
    <col min="12540" max="12540" width="22.5546875" style="32" customWidth="1"/>
    <col min="12541" max="12541" width="20.33203125" style="32" customWidth="1"/>
    <col min="12542" max="12542" width="13.5546875" style="32" customWidth="1"/>
    <col min="12543" max="12543" width="13.6640625" style="32" customWidth="1"/>
    <col min="12544" max="12544" width="12.44140625" style="32" customWidth="1"/>
    <col min="12545" max="12545" width="11.88671875" style="32" customWidth="1"/>
    <col min="12546" max="12546" width="12.44140625" style="32" customWidth="1"/>
    <col min="12547" max="12547" width="12.5546875" style="32" customWidth="1"/>
    <col min="12548" max="12548" width="12.33203125" style="32" customWidth="1"/>
    <col min="12549" max="12551" width="11.88671875" style="32" customWidth="1"/>
    <col min="12552" max="12552" width="12.6640625" style="32" customWidth="1"/>
    <col min="12553" max="12553" width="12" style="32" customWidth="1"/>
    <col min="12554" max="12554" width="9.109375" style="32"/>
    <col min="12555" max="12555" width="11.88671875" style="32" customWidth="1"/>
    <col min="12556" max="12556" width="13.88671875" style="32" customWidth="1"/>
    <col min="12557" max="12557" width="9.109375" style="32"/>
    <col min="12558" max="12558" width="10.44140625" style="32" bestFit="1" customWidth="1"/>
    <col min="12559" max="12559" width="9.109375" style="32"/>
    <col min="12560" max="12560" width="9.44140625" style="32" bestFit="1" customWidth="1"/>
    <col min="12561" max="12561" width="9.109375" style="32"/>
    <col min="12562" max="12562" width="8.33203125" style="32" customWidth="1"/>
    <col min="12563" max="12563" width="11.88671875" style="32" customWidth="1"/>
    <col min="12564" max="12564" width="11.6640625" style="32" customWidth="1"/>
    <col min="12565" max="12795" width="9.109375" style="32"/>
    <col min="12796" max="12796" width="22.5546875" style="32" customWidth="1"/>
    <col min="12797" max="12797" width="20.33203125" style="32" customWidth="1"/>
    <col min="12798" max="12798" width="13.5546875" style="32" customWidth="1"/>
    <col min="12799" max="12799" width="13.6640625" style="32" customWidth="1"/>
    <col min="12800" max="12800" width="12.44140625" style="32" customWidth="1"/>
    <col min="12801" max="12801" width="11.88671875" style="32" customWidth="1"/>
    <col min="12802" max="12802" width="12.44140625" style="32" customWidth="1"/>
    <col min="12803" max="12803" width="12.5546875" style="32" customWidth="1"/>
    <col min="12804" max="12804" width="12.33203125" style="32" customWidth="1"/>
    <col min="12805" max="12807" width="11.88671875" style="32" customWidth="1"/>
    <col min="12808" max="12808" width="12.6640625" style="32" customWidth="1"/>
    <col min="12809" max="12809" width="12" style="32" customWidth="1"/>
    <col min="12810" max="12810" width="9.109375" style="32"/>
    <col min="12811" max="12811" width="11.88671875" style="32" customWidth="1"/>
    <col min="12812" max="12812" width="13.88671875" style="32" customWidth="1"/>
    <col min="12813" max="12813" width="9.109375" style="32"/>
    <col min="12814" max="12814" width="10.44140625" style="32" bestFit="1" customWidth="1"/>
    <col min="12815" max="12815" width="9.109375" style="32"/>
    <col min="12816" max="12816" width="9.44140625" style="32" bestFit="1" customWidth="1"/>
    <col min="12817" max="12817" width="9.109375" style="32"/>
    <col min="12818" max="12818" width="8.33203125" style="32" customWidth="1"/>
    <col min="12819" max="12819" width="11.88671875" style="32" customWidth="1"/>
    <col min="12820" max="12820" width="11.6640625" style="32" customWidth="1"/>
    <col min="12821" max="13051" width="9.109375" style="32"/>
    <col min="13052" max="13052" width="22.5546875" style="32" customWidth="1"/>
    <col min="13053" max="13053" width="20.33203125" style="32" customWidth="1"/>
    <col min="13054" max="13054" width="13.5546875" style="32" customWidth="1"/>
    <col min="13055" max="13055" width="13.6640625" style="32" customWidth="1"/>
    <col min="13056" max="13056" width="12.44140625" style="32" customWidth="1"/>
    <col min="13057" max="13057" width="11.88671875" style="32" customWidth="1"/>
    <col min="13058" max="13058" width="12.44140625" style="32" customWidth="1"/>
    <col min="13059" max="13059" width="12.5546875" style="32" customWidth="1"/>
    <col min="13060" max="13060" width="12.33203125" style="32" customWidth="1"/>
    <col min="13061" max="13063" width="11.88671875" style="32" customWidth="1"/>
    <col min="13064" max="13064" width="12.6640625" style="32" customWidth="1"/>
    <col min="13065" max="13065" width="12" style="32" customWidth="1"/>
    <col min="13066" max="13066" width="9.109375" style="32"/>
    <col min="13067" max="13067" width="11.88671875" style="32" customWidth="1"/>
    <col min="13068" max="13068" width="13.88671875" style="32" customWidth="1"/>
    <col min="13069" max="13069" width="9.109375" style="32"/>
    <col min="13070" max="13070" width="10.44140625" style="32" bestFit="1" customWidth="1"/>
    <col min="13071" max="13071" width="9.109375" style="32"/>
    <col min="13072" max="13072" width="9.44140625" style="32" bestFit="1" customWidth="1"/>
    <col min="13073" max="13073" width="9.109375" style="32"/>
    <col min="13074" max="13074" width="8.33203125" style="32" customWidth="1"/>
    <col min="13075" max="13075" width="11.88671875" style="32" customWidth="1"/>
    <col min="13076" max="13076" width="11.6640625" style="32" customWidth="1"/>
    <col min="13077" max="13307" width="9.109375" style="32"/>
    <col min="13308" max="13308" width="22.5546875" style="32" customWidth="1"/>
    <col min="13309" max="13309" width="20.33203125" style="32" customWidth="1"/>
    <col min="13310" max="13310" width="13.5546875" style="32" customWidth="1"/>
    <col min="13311" max="13311" width="13.6640625" style="32" customWidth="1"/>
    <col min="13312" max="13312" width="12.44140625" style="32" customWidth="1"/>
    <col min="13313" max="13313" width="11.88671875" style="32" customWidth="1"/>
    <col min="13314" max="13314" width="12.44140625" style="32" customWidth="1"/>
    <col min="13315" max="13315" width="12.5546875" style="32" customWidth="1"/>
    <col min="13316" max="13316" width="12.33203125" style="32" customWidth="1"/>
    <col min="13317" max="13319" width="11.88671875" style="32" customWidth="1"/>
    <col min="13320" max="13320" width="12.6640625" style="32" customWidth="1"/>
    <col min="13321" max="13321" width="12" style="32" customWidth="1"/>
    <col min="13322" max="13322" width="9.109375" style="32"/>
    <col min="13323" max="13323" width="11.88671875" style="32" customWidth="1"/>
    <col min="13324" max="13324" width="13.88671875" style="32" customWidth="1"/>
    <col min="13325" max="13325" width="9.109375" style="32"/>
    <col min="13326" max="13326" width="10.44140625" style="32" bestFit="1" customWidth="1"/>
    <col min="13327" max="13327" width="9.109375" style="32"/>
    <col min="13328" max="13328" width="9.44140625" style="32" bestFit="1" customWidth="1"/>
    <col min="13329" max="13329" width="9.109375" style="32"/>
    <col min="13330" max="13330" width="8.33203125" style="32" customWidth="1"/>
    <col min="13331" max="13331" width="11.88671875" style="32" customWidth="1"/>
    <col min="13332" max="13332" width="11.6640625" style="32" customWidth="1"/>
    <col min="13333" max="13563" width="9.109375" style="32"/>
    <col min="13564" max="13564" width="22.5546875" style="32" customWidth="1"/>
    <col min="13565" max="13565" width="20.33203125" style="32" customWidth="1"/>
    <col min="13566" max="13566" width="13.5546875" style="32" customWidth="1"/>
    <col min="13567" max="13567" width="13.6640625" style="32" customWidth="1"/>
    <col min="13568" max="13568" width="12.44140625" style="32" customWidth="1"/>
    <col min="13569" max="13569" width="11.88671875" style="32" customWidth="1"/>
    <col min="13570" max="13570" width="12.44140625" style="32" customWidth="1"/>
    <col min="13571" max="13571" width="12.5546875" style="32" customWidth="1"/>
    <col min="13572" max="13572" width="12.33203125" style="32" customWidth="1"/>
    <col min="13573" max="13575" width="11.88671875" style="32" customWidth="1"/>
    <col min="13576" max="13576" width="12.6640625" style="32" customWidth="1"/>
    <col min="13577" max="13577" width="12" style="32" customWidth="1"/>
    <col min="13578" max="13578" width="9.109375" style="32"/>
    <col min="13579" max="13579" width="11.88671875" style="32" customWidth="1"/>
    <col min="13580" max="13580" width="13.88671875" style="32" customWidth="1"/>
    <col min="13581" max="13581" width="9.109375" style="32"/>
    <col min="13582" max="13582" width="10.44140625" style="32" bestFit="1" customWidth="1"/>
    <col min="13583" max="13583" width="9.109375" style="32"/>
    <col min="13584" max="13584" width="9.44140625" style="32" bestFit="1" customWidth="1"/>
    <col min="13585" max="13585" width="9.109375" style="32"/>
    <col min="13586" max="13586" width="8.33203125" style="32" customWidth="1"/>
    <col min="13587" max="13587" width="11.88671875" style="32" customWidth="1"/>
    <col min="13588" max="13588" width="11.6640625" style="32" customWidth="1"/>
    <col min="13589" max="13819" width="9.109375" style="32"/>
    <col min="13820" max="13820" width="22.5546875" style="32" customWidth="1"/>
    <col min="13821" max="13821" width="20.33203125" style="32" customWidth="1"/>
    <col min="13822" max="13822" width="13.5546875" style="32" customWidth="1"/>
    <col min="13823" max="13823" width="13.6640625" style="32" customWidth="1"/>
    <col min="13824" max="13824" width="12.44140625" style="32" customWidth="1"/>
    <col min="13825" max="13825" width="11.88671875" style="32" customWidth="1"/>
    <col min="13826" max="13826" width="12.44140625" style="32" customWidth="1"/>
    <col min="13827" max="13827" width="12.5546875" style="32" customWidth="1"/>
    <col min="13828" max="13828" width="12.33203125" style="32" customWidth="1"/>
    <col min="13829" max="13831" width="11.88671875" style="32" customWidth="1"/>
    <col min="13832" max="13832" width="12.6640625" style="32" customWidth="1"/>
    <col min="13833" max="13833" width="12" style="32" customWidth="1"/>
    <col min="13834" max="13834" width="9.109375" style="32"/>
    <col min="13835" max="13835" width="11.88671875" style="32" customWidth="1"/>
    <col min="13836" max="13836" width="13.88671875" style="32" customWidth="1"/>
    <col min="13837" max="13837" width="9.109375" style="32"/>
    <col min="13838" max="13838" width="10.44140625" style="32" bestFit="1" customWidth="1"/>
    <col min="13839" max="13839" width="9.109375" style="32"/>
    <col min="13840" max="13840" width="9.44140625" style="32" bestFit="1" customWidth="1"/>
    <col min="13841" max="13841" width="9.109375" style="32"/>
    <col min="13842" max="13842" width="8.33203125" style="32" customWidth="1"/>
    <col min="13843" max="13843" width="11.88671875" style="32" customWidth="1"/>
    <col min="13844" max="13844" width="11.6640625" style="32" customWidth="1"/>
    <col min="13845" max="14075" width="9.109375" style="32"/>
    <col min="14076" max="14076" width="22.5546875" style="32" customWidth="1"/>
    <col min="14077" max="14077" width="20.33203125" style="32" customWidth="1"/>
    <col min="14078" max="14078" width="13.5546875" style="32" customWidth="1"/>
    <col min="14079" max="14079" width="13.6640625" style="32" customWidth="1"/>
    <col min="14080" max="14080" width="12.44140625" style="32" customWidth="1"/>
    <col min="14081" max="14081" width="11.88671875" style="32" customWidth="1"/>
    <col min="14082" max="14082" width="12.44140625" style="32" customWidth="1"/>
    <col min="14083" max="14083" width="12.5546875" style="32" customWidth="1"/>
    <col min="14084" max="14084" width="12.33203125" style="32" customWidth="1"/>
    <col min="14085" max="14087" width="11.88671875" style="32" customWidth="1"/>
    <col min="14088" max="14088" width="12.6640625" style="32" customWidth="1"/>
    <col min="14089" max="14089" width="12" style="32" customWidth="1"/>
    <col min="14090" max="14090" width="9.109375" style="32"/>
    <col min="14091" max="14091" width="11.88671875" style="32" customWidth="1"/>
    <col min="14092" max="14092" width="13.88671875" style="32" customWidth="1"/>
    <col min="14093" max="14093" width="9.109375" style="32"/>
    <col min="14094" max="14094" width="10.44140625" style="32" bestFit="1" customWidth="1"/>
    <col min="14095" max="14095" width="9.109375" style="32"/>
    <col min="14096" max="14096" width="9.44140625" style="32" bestFit="1" customWidth="1"/>
    <col min="14097" max="14097" width="9.109375" style="32"/>
    <col min="14098" max="14098" width="8.33203125" style="32" customWidth="1"/>
    <col min="14099" max="14099" width="11.88671875" style="32" customWidth="1"/>
    <col min="14100" max="14100" width="11.6640625" style="32" customWidth="1"/>
    <col min="14101" max="14331" width="9.109375" style="32"/>
    <col min="14332" max="14332" width="22.5546875" style="32" customWidth="1"/>
    <col min="14333" max="14333" width="20.33203125" style="32" customWidth="1"/>
    <col min="14334" max="14334" width="13.5546875" style="32" customWidth="1"/>
    <col min="14335" max="14335" width="13.6640625" style="32" customWidth="1"/>
    <col min="14336" max="14336" width="12.44140625" style="32" customWidth="1"/>
    <col min="14337" max="14337" width="11.88671875" style="32" customWidth="1"/>
    <col min="14338" max="14338" width="12.44140625" style="32" customWidth="1"/>
    <col min="14339" max="14339" width="12.5546875" style="32" customWidth="1"/>
    <col min="14340" max="14340" width="12.33203125" style="32" customWidth="1"/>
    <col min="14341" max="14343" width="11.88671875" style="32" customWidth="1"/>
    <col min="14344" max="14344" width="12.6640625" style="32" customWidth="1"/>
    <col min="14345" max="14345" width="12" style="32" customWidth="1"/>
    <col min="14346" max="14346" width="9.109375" style="32"/>
    <col min="14347" max="14347" width="11.88671875" style="32" customWidth="1"/>
    <col min="14348" max="14348" width="13.88671875" style="32" customWidth="1"/>
    <col min="14349" max="14349" width="9.109375" style="32"/>
    <col min="14350" max="14350" width="10.44140625" style="32" bestFit="1" customWidth="1"/>
    <col min="14351" max="14351" width="9.109375" style="32"/>
    <col min="14352" max="14352" width="9.44140625" style="32" bestFit="1" customWidth="1"/>
    <col min="14353" max="14353" width="9.109375" style="32"/>
    <col min="14354" max="14354" width="8.33203125" style="32" customWidth="1"/>
    <col min="14355" max="14355" width="11.88671875" style="32" customWidth="1"/>
    <col min="14356" max="14356" width="11.6640625" style="32" customWidth="1"/>
    <col min="14357" max="14587" width="9.109375" style="32"/>
    <col min="14588" max="14588" width="22.5546875" style="32" customWidth="1"/>
    <col min="14589" max="14589" width="20.33203125" style="32" customWidth="1"/>
    <col min="14590" max="14590" width="13.5546875" style="32" customWidth="1"/>
    <col min="14591" max="14591" width="13.6640625" style="32" customWidth="1"/>
    <col min="14592" max="14592" width="12.44140625" style="32" customWidth="1"/>
    <col min="14593" max="14593" width="11.88671875" style="32" customWidth="1"/>
    <col min="14594" max="14594" width="12.44140625" style="32" customWidth="1"/>
    <col min="14595" max="14595" width="12.5546875" style="32" customWidth="1"/>
    <col min="14596" max="14596" width="12.33203125" style="32" customWidth="1"/>
    <col min="14597" max="14599" width="11.88671875" style="32" customWidth="1"/>
    <col min="14600" max="14600" width="12.6640625" style="32" customWidth="1"/>
    <col min="14601" max="14601" width="12" style="32" customWidth="1"/>
    <col min="14602" max="14602" width="9.109375" style="32"/>
    <col min="14603" max="14603" width="11.88671875" style="32" customWidth="1"/>
    <col min="14604" max="14604" width="13.88671875" style="32" customWidth="1"/>
    <col min="14605" max="14605" width="9.109375" style="32"/>
    <col min="14606" max="14606" width="10.44140625" style="32" bestFit="1" customWidth="1"/>
    <col min="14607" max="14607" width="9.109375" style="32"/>
    <col min="14608" max="14608" width="9.44140625" style="32" bestFit="1" customWidth="1"/>
    <col min="14609" max="14609" width="9.109375" style="32"/>
    <col min="14610" max="14610" width="8.33203125" style="32" customWidth="1"/>
    <col min="14611" max="14611" width="11.88671875" style="32" customWidth="1"/>
    <col min="14612" max="14612" width="11.6640625" style="32" customWidth="1"/>
    <col min="14613" max="14843" width="9.109375" style="32"/>
    <col min="14844" max="14844" width="22.5546875" style="32" customWidth="1"/>
    <col min="14845" max="14845" width="20.33203125" style="32" customWidth="1"/>
    <col min="14846" max="14846" width="13.5546875" style="32" customWidth="1"/>
    <col min="14847" max="14847" width="13.6640625" style="32" customWidth="1"/>
    <col min="14848" max="14848" width="12.44140625" style="32" customWidth="1"/>
    <col min="14849" max="14849" width="11.88671875" style="32" customWidth="1"/>
    <col min="14850" max="14850" width="12.44140625" style="32" customWidth="1"/>
    <col min="14851" max="14851" width="12.5546875" style="32" customWidth="1"/>
    <col min="14852" max="14852" width="12.33203125" style="32" customWidth="1"/>
    <col min="14853" max="14855" width="11.88671875" style="32" customWidth="1"/>
    <col min="14856" max="14856" width="12.6640625" style="32" customWidth="1"/>
    <col min="14857" max="14857" width="12" style="32" customWidth="1"/>
    <col min="14858" max="14858" width="9.109375" style="32"/>
    <col min="14859" max="14859" width="11.88671875" style="32" customWidth="1"/>
    <col min="14860" max="14860" width="13.88671875" style="32" customWidth="1"/>
    <col min="14861" max="14861" width="9.109375" style="32"/>
    <col min="14862" max="14862" width="10.44140625" style="32" bestFit="1" customWidth="1"/>
    <col min="14863" max="14863" width="9.109375" style="32"/>
    <col min="14864" max="14864" width="9.44140625" style="32" bestFit="1" customWidth="1"/>
    <col min="14865" max="14865" width="9.109375" style="32"/>
    <col min="14866" max="14866" width="8.33203125" style="32" customWidth="1"/>
    <col min="14867" max="14867" width="11.88671875" style="32" customWidth="1"/>
    <col min="14868" max="14868" width="11.6640625" style="32" customWidth="1"/>
    <col min="14869" max="15099" width="9.109375" style="32"/>
    <col min="15100" max="15100" width="22.5546875" style="32" customWidth="1"/>
    <col min="15101" max="15101" width="20.33203125" style="32" customWidth="1"/>
    <col min="15102" max="15102" width="13.5546875" style="32" customWidth="1"/>
    <col min="15103" max="15103" width="13.6640625" style="32" customWidth="1"/>
    <col min="15104" max="15104" width="12.44140625" style="32" customWidth="1"/>
    <col min="15105" max="15105" width="11.88671875" style="32" customWidth="1"/>
    <col min="15106" max="15106" width="12.44140625" style="32" customWidth="1"/>
    <col min="15107" max="15107" width="12.5546875" style="32" customWidth="1"/>
    <col min="15108" max="15108" width="12.33203125" style="32" customWidth="1"/>
    <col min="15109" max="15111" width="11.88671875" style="32" customWidth="1"/>
    <col min="15112" max="15112" width="12.6640625" style="32" customWidth="1"/>
    <col min="15113" max="15113" width="12" style="32" customWidth="1"/>
    <col min="15114" max="15114" width="9.109375" style="32"/>
    <col min="15115" max="15115" width="11.88671875" style="32" customWidth="1"/>
    <col min="15116" max="15116" width="13.88671875" style="32" customWidth="1"/>
    <col min="15117" max="15117" width="9.109375" style="32"/>
    <col min="15118" max="15118" width="10.44140625" style="32" bestFit="1" customWidth="1"/>
    <col min="15119" max="15119" width="9.109375" style="32"/>
    <col min="15120" max="15120" width="9.44140625" style="32" bestFit="1" customWidth="1"/>
    <col min="15121" max="15121" width="9.109375" style="32"/>
    <col min="15122" max="15122" width="8.33203125" style="32" customWidth="1"/>
    <col min="15123" max="15123" width="11.88671875" style="32" customWidth="1"/>
    <col min="15124" max="15124" width="11.6640625" style="32" customWidth="1"/>
    <col min="15125" max="15355" width="9.109375" style="32"/>
    <col min="15356" max="15356" width="22.5546875" style="32" customWidth="1"/>
    <col min="15357" max="15357" width="20.33203125" style="32" customWidth="1"/>
    <col min="15358" max="15358" width="13.5546875" style="32" customWidth="1"/>
    <col min="15359" max="15359" width="13.6640625" style="32" customWidth="1"/>
    <col min="15360" max="15360" width="12.44140625" style="32" customWidth="1"/>
    <col min="15361" max="15361" width="11.88671875" style="32" customWidth="1"/>
    <col min="15362" max="15362" width="12.44140625" style="32" customWidth="1"/>
    <col min="15363" max="15363" width="12.5546875" style="32" customWidth="1"/>
    <col min="15364" max="15364" width="12.33203125" style="32" customWidth="1"/>
    <col min="15365" max="15367" width="11.88671875" style="32" customWidth="1"/>
    <col min="15368" max="15368" width="12.6640625" style="32" customWidth="1"/>
    <col min="15369" max="15369" width="12" style="32" customWidth="1"/>
    <col min="15370" max="15370" width="9.109375" style="32"/>
    <col min="15371" max="15371" width="11.88671875" style="32" customWidth="1"/>
    <col min="15372" max="15372" width="13.88671875" style="32" customWidth="1"/>
    <col min="15373" max="15373" width="9.109375" style="32"/>
    <col min="15374" max="15374" width="10.44140625" style="32" bestFit="1" customWidth="1"/>
    <col min="15375" max="15375" width="9.109375" style="32"/>
    <col min="15376" max="15376" width="9.44140625" style="32" bestFit="1" customWidth="1"/>
    <col min="15377" max="15377" width="9.109375" style="32"/>
    <col min="15378" max="15378" width="8.33203125" style="32" customWidth="1"/>
    <col min="15379" max="15379" width="11.88671875" style="32" customWidth="1"/>
    <col min="15380" max="15380" width="11.6640625" style="32" customWidth="1"/>
    <col min="15381" max="15611" width="9.109375" style="32"/>
    <col min="15612" max="15612" width="22.5546875" style="32" customWidth="1"/>
    <col min="15613" max="15613" width="20.33203125" style="32" customWidth="1"/>
    <col min="15614" max="15614" width="13.5546875" style="32" customWidth="1"/>
    <col min="15615" max="15615" width="13.6640625" style="32" customWidth="1"/>
    <col min="15616" max="15616" width="12.44140625" style="32" customWidth="1"/>
    <col min="15617" max="15617" width="11.88671875" style="32" customWidth="1"/>
    <col min="15618" max="15618" width="12.44140625" style="32" customWidth="1"/>
    <col min="15619" max="15619" width="12.5546875" style="32" customWidth="1"/>
    <col min="15620" max="15620" width="12.33203125" style="32" customWidth="1"/>
    <col min="15621" max="15623" width="11.88671875" style="32" customWidth="1"/>
    <col min="15624" max="15624" width="12.6640625" style="32" customWidth="1"/>
    <col min="15625" max="15625" width="12" style="32" customWidth="1"/>
    <col min="15626" max="15626" width="9.109375" style="32"/>
    <col min="15627" max="15627" width="11.88671875" style="32" customWidth="1"/>
    <col min="15628" max="15628" width="13.88671875" style="32" customWidth="1"/>
    <col min="15629" max="15629" width="9.109375" style="32"/>
    <col min="15630" max="15630" width="10.44140625" style="32" bestFit="1" customWidth="1"/>
    <col min="15631" max="15631" width="9.109375" style="32"/>
    <col min="15632" max="15632" width="9.44140625" style="32" bestFit="1" customWidth="1"/>
    <col min="15633" max="15633" width="9.109375" style="32"/>
    <col min="15634" max="15634" width="8.33203125" style="32" customWidth="1"/>
    <col min="15635" max="15635" width="11.88671875" style="32" customWidth="1"/>
    <col min="15636" max="15636" width="11.6640625" style="32" customWidth="1"/>
    <col min="15637" max="15867" width="9.109375" style="32"/>
    <col min="15868" max="15868" width="22.5546875" style="32" customWidth="1"/>
    <col min="15869" max="15869" width="20.33203125" style="32" customWidth="1"/>
    <col min="15870" max="15870" width="13.5546875" style="32" customWidth="1"/>
    <col min="15871" max="15871" width="13.6640625" style="32" customWidth="1"/>
    <col min="15872" max="15872" width="12.44140625" style="32" customWidth="1"/>
    <col min="15873" max="15873" width="11.88671875" style="32" customWidth="1"/>
    <col min="15874" max="15874" width="12.44140625" style="32" customWidth="1"/>
    <col min="15875" max="15875" width="12.5546875" style="32" customWidth="1"/>
    <col min="15876" max="15876" width="12.33203125" style="32" customWidth="1"/>
    <col min="15877" max="15879" width="11.88671875" style="32" customWidth="1"/>
    <col min="15880" max="15880" width="12.6640625" style="32" customWidth="1"/>
    <col min="15881" max="15881" width="12" style="32" customWidth="1"/>
    <col min="15882" max="15882" width="9.109375" style="32"/>
    <col min="15883" max="15883" width="11.88671875" style="32" customWidth="1"/>
    <col min="15884" max="15884" width="13.88671875" style="32" customWidth="1"/>
    <col min="15885" max="15885" width="9.109375" style="32"/>
    <col min="15886" max="15886" width="10.44140625" style="32" bestFit="1" customWidth="1"/>
    <col min="15887" max="15887" width="9.109375" style="32"/>
    <col min="15888" max="15888" width="9.44140625" style="32" bestFit="1" customWidth="1"/>
    <col min="15889" max="15889" width="9.109375" style="32"/>
    <col min="15890" max="15890" width="8.33203125" style="32" customWidth="1"/>
    <col min="15891" max="15891" width="11.88671875" style="32" customWidth="1"/>
    <col min="15892" max="15892" width="11.6640625" style="32" customWidth="1"/>
    <col min="15893" max="16123" width="9.109375" style="32"/>
    <col min="16124" max="16124" width="22.5546875" style="32" customWidth="1"/>
    <col min="16125" max="16125" width="20.33203125" style="32" customWidth="1"/>
    <col min="16126" max="16126" width="13.5546875" style="32" customWidth="1"/>
    <col min="16127" max="16127" width="13.6640625" style="32" customWidth="1"/>
    <col min="16128" max="16128" width="12.44140625" style="32" customWidth="1"/>
    <col min="16129" max="16129" width="11.88671875" style="32" customWidth="1"/>
    <col min="16130" max="16130" width="12.44140625" style="32" customWidth="1"/>
    <col min="16131" max="16131" width="12.5546875" style="32" customWidth="1"/>
    <col min="16132" max="16132" width="12.33203125" style="32" customWidth="1"/>
    <col min="16133" max="16135" width="11.88671875" style="32" customWidth="1"/>
    <col min="16136" max="16136" width="12.6640625" style="32" customWidth="1"/>
    <col min="16137" max="16137" width="12" style="32" customWidth="1"/>
    <col min="16138" max="16138" width="9.109375" style="32"/>
    <col min="16139" max="16139" width="11.88671875" style="32" customWidth="1"/>
    <col min="16140" max="16140" width="13.88671875" style="32" customWidth="1"/>
    <col min="16141" max="16141" width="9.109375" style="32"/>
    <col min="16142" max="16142" width="10.44140625" style="32" bestFit="1" customWidth="1"/>
    <col min="16143" max="16143" width="9.109375" style="32"/>
    <col min="16144" max="16144" width="9.44140625" style="32" bestFit="1" customWidth="1"/>
    <col min="16145" max="16145" width="9.109375" style="32"/>
    <col min="16146" max="16146" width="8.33203125" style="32" customWidth="1"/>
    <col min="16147" max="16147" width="11.88671875" style="32" customWidth="1"/>
    <col min="16148" max="16148" width="11.6640625" style="32" customWidth="1"/>
    <col min="16149" max="16384" width="9.109375" style="32"/>
  </cols>
  <sheetData>
    <row r="1" spans="1:20" x14ac:dyDescent="0.25">
      <c r="A1" s="33" t="s">
        <v>111</v>
      </c>
    </row>
    <row r="2" spans="1:20" x14ac:dyDescent="0.25">
      <c r="M2" s="34" t="s">
        <v>205</v>
      </c>
      <c r="N2" s="34" t="s">
        <v>205</v>
      </c>
    </row>
    <row r="3" spans="1:20" x14ac:dyDescent="0.25">
      <c r="A3" s="35" t="s">
        <v>0</v>
      </c>
      <c r="B3" s="35" t="s">
        <v>1</v>
      </c>
      <c r="C3" s="66">
        <v>1850</v>
      </c>
      <c r="D3" s="66">
        <v>1860</v>
      </c>
      <c r="E3" s="66">
        <v>1870</v>
      </c>
      <c r="F3" s="66">
        <v>1880</v>
      </c>
      <c r="G3" s="66">
        <v>1890</v>
      </c>
      <c r="H3" s="66">
        <v>1900</v>
      </c>
      <c r="I3" s="66">
        <v>1910</v>
      </c>
      <c r="J3" s="66">
        <v>1920</v>
      </c>
      <c r="K3" s="66">
        <v>1930</v>
      </c>
      <c r="L3" s="66">
        <v>1940</v>
      </c>
      <c r="M3" s="35">
        <v>1950</v>
      </c>
      <c r="N3" s="35">
        <v>1960</v>
      </c>
      <c r="O3" s="67"/>
      <c r="P3" s="35"/>
      <c r="Q3" s="35"/>
      <c r="S3" s="55"/>
      <c r="T3" s="55"/>
    </row>
    <row r="4" spans="1:20" x14ac:dyDescent="0.25">
      <c r="A4" s="32" t="s">
        <v>2</v>
      </c>
      <c r="B4" s="32" t="s">
        <v>3</v>
      </c>
      <c r="C4" s="31">
        <f>D4/(('Default &amp; Adjusted Growth Rates'!N5/1000)+1)^10</f>
        <v>271551.25435455592</v>
      </c>
      <c r="D4" s="31">
        <f>E4/(('Default &amp; Adjusted Growth Rates'!O5/1000)+1)^10</f>
        <v>282610.92161440972</v>
      </c>
      <c r="E4" s="31">
        <f>F4/(('Default &amp; Adjusted Growth Rates'!P5/1000)+1)^10</f>
        <v>294121.02406076051</v>
      </c>
      <c r="F4" s="31">
        <f>G4/(('Default &amp; Adjusted Growth Rates'!Q5/1000)+1)^10</f>
        <v>309162.41206719994</v>
      </c>
      <c r="G4" s="31">
        <f>H4/(('Default &amp; Adjusted Growth Rates'!R5/1000)+1)^10</f>
        <v>328221.09813900298</v>
      </c>
      <c r="H4" s="31">
        <f>I4/(('Default &amp; Adjusted Growth Rates'!S5/1000)+1)^10</f>
        <v>351933.97900116607</v>
      </c>
      <c r="I4" s="31">
        <f>J4/(('Default &amp; Adjusted Growth Rates'!T5/1000)+1)^10</f>
        <v>384922.11382374802</v>
      </c>
      <c r="J4" s="31">
        <f>K4/(('Default &amp; Adjusted Growth Rates'!U5/1000)+1)^10</f>
        <v>408651.09717721934</v>
      </c>
      <c r="K4" s="31">
        <f>L4/(('Default &amp; Adjusted Growth Rates'!V5/1000)+1)^10</f>
        <v>474256.28146548232</v>
      </c>
      <c r="L4" s="31">
        <f>M4/(('Default &amp; Adjusted Growth Rates'!W5/1000)+1)^10</f>
        <v>544995.15541035298</v>
      </c>
      <c r="M4" s="31">
        <v>651434</v>
      </c>
      <c r="N4" s="87">
        <v>850377</v>
      </c>
      <c r="Q4" s="87"/>
      <c r="S4" s="55"/>
      <c r="T4" s="55"/>
    </row>
    <row r="5" spans="1:20" x14ac:dyDescent="0.25">
      <c r="A5" s="32" t="s">
        <v>4</v>
      </c>
      <c r="B5" s="32" t="s">
        <v>3</v>
      </c>
      <c r="C5" s="31">
        <f>D5/(('Default &amp; Adjusted Growth Rates'!N6/1000)+1)^10</f>
        <v>910999.09890254342</v>
      </c>
      <c r="D5" s="31">
        <f>E5/(('Default &amp; Adjusted Growth Rates'!O6/1000)+1)^10</f>
        <v>967158.72620518284</v>
      </c>
      <c r="E5" s="31">
        <f>F5/(('Default &amp; Adjusted Growth Rates'!P6/1000)+1)^10</f>
        <v>1047377.1036162913</v>
      </c>
      <c r="F5" s="31">
        <f>G5/(('Default &amp; Adjusted Growth Rates'!Q6/1000)+1)^10</f>
        <v>1168462.1035901369</v>
      </c>
      <c r="G5" s="31">
        <f>H5/(('Default &amp; Adjusted Growth Rates'!R6/1000)+1)^10</f>
        <v>1277986.581782626</v>
      </c>
      <c r="H5" s="31">
        <f>I5/(('Default &amp; Adjusted Growth Rates'!S6/1000)+1)^10</f>
        <v>1370316.8546659988</v>
      </c>
      <c r="I5" s="31">
        <f>J5/(('Default &amp; Adjusted Growth Rates'!T6/1000)+1)^10</f>
        <v>1469317.6821641368</v>
      </c>
      <c r="J5" s="31">
        <f>K5/(('Default &amp; Adjusted Growth Rates'!U6/1000)+1)^10</f>
        <v>1559895.5252365626</v>
      </c>
      <c r="K5" s="31">
        <f>L5/(('Default &amp; Adjusted Growth Rates'!V6/1000)+1)^10</f>
        <v>1810322.4398110779</v>
      </c>
      <c r="L5" s="31">
        <f>M5/(('Default &amp; Adjusted Growth Rates'!W6/1000)+1)^10</f>
        <v>2080345.5810410737</v>
      </c>
      <c r="M5" s="31">
        <v>2486642</v>
      </c>
      <c r="N5" s="87">
        <v>3206757</v>
      </c>
      <c r="Q5" s="87"/>
      <c r="S5" s="55"/>
      <c r="T5" s="55"/>
    </row>
    <row r="6" spans="1:20" x14ac:dyDescent="0.25">
      <c r="A6" s="32" t="s">
        <v>5</v>
      </c>
      <c r="B6" s="32" t="s">
        <v>3</v>
      </c>
      <c r="C6" s="31">
        <f>D6/(('Default &amp; Adjusted Growth Rates'!N7/1000)+1)^10</f>
        <v>116219.87192544575</v>
      </c>
      <c r="D6" s="31">
        <f>E6/(('Default &amp; Adjusted Growth Rates'!O7/1000)+1)^10</f>
        <v>123384.38471185385</v>
      </c>
      <c r="E6" s="31">
        <f>F6/(('Default &amp; Adjusted Growth Rates'!P7/1000)+1)^10</f>
        <v>130990.56244433532</v>
      </c>
      <c r="F6" s="31">
        <f>G6/(('Default &amp; Adjusted Growth Rates'!Q7/1000)+1)^10</f>
        <v>143268.81516282391</v>
      </c>
      <c r="G6" s="31">
        <f>H6/(('Default &amp; Adjusted Growth Rates'!R7/1000)+1)^10</f>
        <v>156697.95605986458</v>
      </c>
      <c r="H6" s="31">
        <f>I6/(('Default &amp; Adjusted Growth Rates'!S7/1000)+1)^10</f>
        <v>168018.86134127458</v>
      </c>
      <c r="I6" s="31">
        <f>J6/(('Default &amp; Adjusted Growth Rates'!T7/1000)+1)^10</f>
        <v>180157.66431333279</v>
      </c>
      <c r="J6" s="31">
        <f>K6/(('Default &amp; Adjusted Growth Rates'!U7/1000)+1)^10</f>
        <v>191263.69866148877</v>
      </c>
      <c r="K6" s="31">
        <f>L6/(('Default &amp; Adjusted Growth Rates'!V7/1000)+1)^10</f>
        <v>221969.33064196559</v>
      </c>
      <c r="L6" s="31">
        <f>M6/(('Default &amp; Adjusted Growth Rates'!W7/1000)+1)^10</f>
        <v>255077.71763346641</v>
      </c>
      <c r="M6" s="31">
        <v>304895</v>
      </c>
      <c r="N6" s="87">
        <v>365049</v>
      </c>
      <c r="Q6" s="87"/>
      <c r="S6" s="55"/>
      <c r="T6" s="55"/>
    </row>
    <row r="7" spans="1:20" x14ac:dyDescent="0.25">
      <c r="A7" s="32" t="s">
        <v>6</v>
      </c>
      <c r="B7" s="32" t="s">
        <v>7</v>
      </c>
      <c r="C7" s="31">
        <f>D7/(('Default &amp; Adjusted Growth Rates'!N8/1000)+1)^10</f>
        <v>223195.97047194044</v>
      </c>
      <c r="D7" s="31">
        <f>E7/(('Default &amp; Adjusted Growth Rates'!O8/1000)+1)^10</f>
        <v>229982.97091934911</v>
      </c>
      <c r="E7" s="31">
        <f>F7/(('Default &amp; Adjusted Growth Rates'!P8/1000)+1)^10</f>
        <v>239349.65618783113</v>
      </c>
      <c r="F7" s="31">
        <f>G7/(('Default &amp; Adjusted Growth Rates'!Q8/1000)+1)^10</f>
        <v>256641.87144688211</v>
      </c>
      <c r="G7" s="31">
        <f>H7/(('Default &amp; Adjusted Growth Rates'!R8/1000)+1)^10</f>
        <v>275183.39164886851</v>
      </c>
      <c r="H7" s="31">
        <f>I7/(('Default &amp; Adjusted Growth Rates'!S8/1000)+1)^10</f>
        <v>295064.47491382074</v>
      </c>
      <c r="I7" s="31">
        <f>J7/(('Default &amp; Adjusted Growth Rates'!T8/1000)+1)^10</f>
        <v>316381.90021024377</v>
      </c>
      <c r="J7" s="31">
        <f>K7/(('Default &amp; Adjusted Growth Rates'!U8/1000)+1)^10</f>
        <v>335885.64024962764</v>
      </c>
      <c r="K7" s="31">
        <f>L7/(('Default &amp; Adjusted Growth Rates'!V8/1000)+1)^10</f>
        <v>389808.99804940313</v>
      </c>
      <c r="L7" s="31">
        <f>M7/(('Default &amp; Adjusted Growth Rates'!W8/1000)+1)^10</f>
        <v>447951.92762829165</v>
      </c>
      <c r="M7" s="31">
        <v>535438</v>
      </c>
      <c r="N7" s="87">
        <v>616140</v>
      </c>
      <c r="Q7" s="87"/>
      <c r="S7" s="55"/>
      <c r="T7" s="55"/>
    </row>
    <row r="8" spans="1:20" x14ac:dyDescent="0.25">
      <c r="A8" s="32" t="s">
        <v>8</v>
      </c>
      <c r="B8" s="32" t="s">
        <v>7</v>
      </c>
      <c r="C8" s="31">
        <f>D8/(('Default &amp; Adjusted Growth Rates'!N9/1000)+1)^10</f>
        <v>1183403.5170229829</v>
      </c>
      <c r="D8" s="31">
        <f>E8/(('Default &amp; Adjusted Growth Rates'!O9/1000)+1)^10</f>
        <v>1243922.9291410726</v>
      </c>
      <c r="E8" s="31">
        <f>F8/(('Default &amp; Adjusted Growth Rates'!P9/1000)+1)^10</f>
        <v>1320606.0435128943</v>
      </c>
      <c r="F8" s="31">
        <f>G8/(('Default &amp; Adjusted Growth Rates'!Q9/1000)+1)^10</f>
        <v>1416015.4305182709</v>
      </c>
      <c r="G8" s="31">
        <f>H8/(('Default &amp; Adjusted Growth Rates'!R9/1000)+1)^10</f>
        <v>1518317.8278755669</v>
      </c>
      <c r="H8" s="31">
        <f>I8/(('Default &amp; Adjusted Growth Rates'!S9/1000)+1)^10</f>
        <v>1595964.8020730077</v>
      </c>
      <c r="I8" s="31">
        <f>J8/(('Default &amp; Adjusted Growth Rates'!T9/1000)+1)^10</f>
        <v>1711267.9420184337</v>
      </c>
      <c r="J8" s="31">
        <f>K8/(('Default &amp; Adjusted Growth Rates'!U9/1000)+1)^10</f>
        <v>1853204.4555450073</v>
      </c>
      <c r="K8" s="31">
        <f>L8/(('Default &amp; Adjusted Growth Rates'!V9/1000)+1)^10</f>
        <v>2193475.8888330162</v>
      </c>
      <c r="L8" s="31">
        <f>M8/(('Default &amp; Adjusted Growth Rates'!W9/1000)+1)^10</f>
        <v>2520649.2346910937</v>
      </c>
      <c r="M8" s="31">
        <v>3012938</v>
      </c>
      <c r="N8" s="87">
        <v>3494164</v>
      </c>
      <c r="Q8" s="87"/>
      <c r="S8" s="55"/>
      <c r="T8" s="55"/>
    </row>
    <row r="9" spans="1:20" x14ac:dyDescent="0.25">
      <c r="A9" s="32" t="s">
        <v>9</v>
      </c>
      <c r="B9" s="32" t="s">
        <v>7</v>
      </c>
      <c r="C9" s="31">
        <f>D9/(('Default &amp; Adjusted Growth Rates'!N10/1000)+1)^10</f>
        <v>817652.87068434618</v>
      </c>
      <c r="D9" s="31">
        <f>E9/(('Default &amp; Adjusted Growth Rates'!O10/1000)+1)^10</f>
        <v>859467.74645467394</v>
      </c>
      <c r="E9" s="31">
        <f>F9/(('Default &amp; Adjusted Growth Rates'!P10/1000)+1)^10</f>
        <v>912450.66200056241</v>
      </c>
      <c r="F9" s="31">
        <f>G9/(('Default &amp; Adjusted Growth Rates'!Q10/1000)+1)^10</f>
        <v>978372.18247350247</v>
      </c>
      <c r="G9" s="31">
        <f>H9/(('Default &amp; Adjusted Growth Rates'!R10/1000)+1)^10</f>
        <v>1049056.3131811004</v>
      </c>
      <c r="H9" s="31">
        <f>I9/(('Default &amp; Adjusted Growth Rates'!S10/1000)+1)^10</f>
        <v>1124847.1368460322</v>
      </c>
      <c r="I9" s="31">
        <f>J9/(('Default &amp; Adjusted Growth Rates'!T10/1000)+1)^10</f>
        <v>1206113.5950213654</v>
      </c>
      <c r="J9" s="31">
        <f>K9/(('Default &amp; Adjusted Growth Rates'!U10/1000)+1)^10</f>
        <v>1280465.9078421409</v>
      </c>
      <c r="K9" s="31">
        <f>L9/(('Default &amp; Adjusted Growth Rates'!V10/1000)+1)^10</f>
        <v>1486032.961103694</v>
      </c>
      <c r="L9" s="31">
        <f>M9/(('Default &amp; Adjusted Growth Rates'!W10/1000)+1)^10</f>
        <v>1707685.8994445605</v>
      </c>
      <c r="M9" s="31">
        <v>2041201</v>
      </c>
      <c r="N9" s="87">
        <v>2317638</v>
      </c>
      <c r="Q9" s="87"/>
      <c r="S9" s="55"/>
      <c r="T9" s="55"/>
    </row>
    <row r="10" spans="1:20" x14ac:dyDescent="0.25">
      <c r="A10" s="32" t="s">
        <v>10</v>
      </c>
      <c r="B10" s="32" t="s">
        <v>7</v>
      </c>
      <c r="C10" s="31">
        <f>D10/(('Default &amp; Adjusted Growth Rates'!N11/1000)+1)^10</f>
        <v>372543.0068374438</v>
      </c>
      <c r="D10" s="31">
        <f>E10/(('Default &amp; Adjusted Growth Rates'!O11/1000)+1)^10</f>
        <v>391594.90539798327</v>
      </c>
      <c r="E10" s="31">
        <f>F10/(('Default &amp; Adjusted Growth Rates'!P11/1000)+1)^10</f>
        <v>415735.24095622485</v>
      </c>
      <c r="F10" s="31">
        <f>G10/(('Default &amp; Adjusted Growth Rates'!Q11/1000)+1)^10</f>
        <v>445770.7270809547</v>
      </c>
      <c r="G10" s="31">
        <f>H10/(('Default &amp; Adjusted Growth Rates'!R11/1000)+1)^10</f>
        <v>477976.17701407825</v>
      </c>
      <c r="H10" s="31">
        <f>I10/(('Default &amp; Adjusted Growth Rates'!S11/1000)+1)^10</f>
        <v>512508.36341145274</v>
      </c>
      <c r="I10" s="31">
        <f>J10/(('Default &amp; Adjusted Growth Rates'!T11/1000)+1)^10</f>
        <v>549535.38523102843</v>
      </c>
      <c r="J10" s="31">
        <f>K10/(('Default &amp; Adjusted Growth Rates'!U11/1000)+1)^10</f>
        <v>583412.15026994585</v>
      </c>
      <c r="K10" s="31">
        <f>L10/(('Default &amp; Adjusted Growth Rates'!V11/1000)+1)^10</f>
        <v>677073.61820397887</v>
      </c>
      <c r="L10" s="31">
        <f>M10/(('Default &amp; Adjusted Growth Rates'!W11/1000)+1)^10</f>
        <v>778064.21590682596</v>
      </c>
      <c r="M10" s="31">
        <v>930022</v>
      </c>
      <c r="N10" s="87">
        <v>1118655</v>
      </c>
      <c r="Q10" s="87"/>
      <c r="S10" s="55"/>
      <c r="T10" s="55"/>
    </row>
    <row r="11" spans="1:20" x14ac:dyDescent="0.25">
      <c r="A11" s="32" t="s">
        <v>11</v>
      </c>
      <c r="B11" s="32" t="s">
        <v>12</v>
      </c>
      <c r="C11" s="31">
        <f>D11/(('Default &amp; Adjusted Growth Rates'!N12/1000)+1)^10</f>
        <v>1085470.8147044401</v>
      </c>
      <c r="D11" s="31">
        <f>E11/(('Default &amp; Adjusted Growth Rates'!O12/1000)+1)^10</f>
        <v>1163892.464788435</v>
      </c>
      <c r="E11" s="31">
        <f>F11/(('Default &amp; Adjusted Growth Rates'!P12/1000)+1)^10</f>
        <v>1235642.0056185094</v>
      </c>
      <c r="F11" s="31">
        <f>G11/(('Default &amp; Adjusted Growth Rates'!Q12/1000)+1)^10</f>
        <v>1324913.0239462436</v>
      </c>
      <c r="G11" s="31">
        <f>H11/(('Default &amp; Adjusted Growth Rates'!R12/1000)+1)^10</f>
        <v>1392669.2509334157</v>
      </c>
      <c r="H11" s="31">
        <f>I11/(('Default &amp; Adjusted Growth Rates'!S12/1000)+1)^10</f>
        <v>1493284.9645941996</v>
      </c>
      <c r="I11" s="31">
        <f>J11/(('Default &amp; Adjusted Growth Rates'!T12/1000)+1)^10</f>
        <v>1554103.07744663</v>
      </c>
      <c r="J11" s="31">
        <f>K11/(('Default &amp; Adjusted Growth Rates'!U12/1000)+1)^10</f>
        <v>1649907.617455977</v>
      </c>
      <c r="K11" s="31">
        <f>L11/(('Default &amp; Adjusted Growth Rates'!V12/1000)+1)^10</f>
        <v>1914785.1475776369</v>
      </c>
      <c r="L11" s="31">
        <f>M11/(('Default &amp; Adjusted Growth Rates'!W12/1000)+1)^10</f>
        <v>2200389.6835206435</v>
      </c>
      <c r="M11" s="31">
        <v>2630131</v>
      </c>
      <c r="N11" s="87">
        <v>3503559</v>
      </c>
      <c r="Q11" s="87"/>
      <c r="S11" s="55"/>
      <c r="T11" s="55"/>
    </row>
    <row r="12" spans="1:20" x14ac:dyDescent="0.25">
      <c r="A12" s="32" t="s">
        <v>13</v>
      </c>
      <c r="C12" s="31">
        <f t="shared" ref="C12:K12" si="0">SUM(C13:C15)</f>
        <v>1902890.1923658897</v>
      </c>
      <c r="D12" s="31">
        <f t="shared" si="0"/>
        <v>2010520.0482036644</v>
      </c>
      <c r="E12" s="31">
        <f t="shared" si="0"/>
        <v>2124390.7901195143</v>
      </c>
      <c r="F12" s="31">
        <f t="shared" si="0"/>
        <v>2272560.0316228913</v>
      </c>
      <c r="G12" s="31">
        <f t="shared" si="0"/>
        <v>2463684.9912822368</v>
      </c>
      <c r="H12" s="31">
        <f t="shared" si="0"/>
        <v>2689443.5349217271</v>
      </c>
      <c r="I12" s="31">
        <f t="shared" si="0"/>
        <v>2935989.6275370903</v>
      </c>
      <c r="J12" s="31">
        <f t="shared" si="0"/>
        <v>3159228.1515858099</v>
      </c>
      <c r="K12" s="31">
        <f t="shared" si="0"/>
        <v>3666413.2454840709</v>
      </c>
      <c r="L12" s="31">
        <f>SUM(L13:L15)</f>
        <v>4213286.2222650405</v>
      </c>
      <c r="M12" s="31">
        <v>5036151</v>
      </c>
      <c r="N12" s="31">
        <v>6635229</v>
      </c>
      <c r="S12" s="55"/>
      <c r="T12" s="55"/>
    </row>
    <row r="13" spans="1:20" x14ac:dyDescent="0.25">
      <c r="A13" s="32" t="s">
        <v>14</v>
      </c>
      <c r="B13" s="32" t="s">
        <v>15</v>
      </c>
      <c r="C13" s="96">
        <f>D13/(('Default &amp; Adjusted Growth Rates'!N14/1000)+1)^10</f>
        <v>1254571.0891959916</v>
      </c>
      <c r="D13" s="96">
        <f>E13/(('Default &amp; Adjusted Growth Rates'!O14/1000)+1)^10</f>
        <v>1331910.6221096797</v>
      </c>
      <c r="E13" s="96">
        <f>F13/(('Default &amp; Adjusted Growth Rates'!P14/1000)+1)^10</f>
        <v>1414017.8428832407</v>
      </c>
      <c r="F13" s="96">
        <f>G13/(('Default &amp; Adjusted Growth Rates'!Q14/1000)+1)^10</f>
        <v>1516175.9211889284</v>
      </c>
      <c r="G13" s="96">
        <f>H13/(('Default &amp; Adjusted Growth Rates'!R14/1000)+1)^10</f>
        <v>1658292.9621319033</v>
      </c>
      <c r="H13" s="96">
        <f>I13/(('Default &amp; Adjusted Growth Rates'!S14/1000)+1)^10</f>
        <v>1813731.1837136983</v>
      </c>
      <c r="I13" s="96">
        <f>J13/(('Default &amp; Adjusted Growth Rates'!T14/1000)+1)^10</f>
        <v>1983739.231785892</v>
      </c>
      <c r="J13" s="96">
        <f>K13/(('Default &amp; Adjusted Growth Rates'!U14/1000)+1)^10</f>
        <v>2148275.1430783505</v>
      </c>
      <c r="K13" s="96">
        <f>L13/(('Default &amp; Adjusted Growth Rates'!V14/1000)+1)^10</f>
        <v>2493161.006929168</v>
      </c>
      <c r="L13" s="96">
        <f>M13/(('Default &amp; Adjusted Growth Rates'!W14/1000)+1)^10</f>
        <v>2865034.6311402274</v>
      </c>
      <c r="M13" s="96">
        <v>3424582.68</v>
      </c>
      <c r="N13" s="96">
        <v>4511955.7200000007</v>
      </c>
      <c r="O13" s="94"/>
      <c r="P13" s="94"/>
      <c r="S13" s="55"/>
      <c r="T13" s="55"/>
    </row>
    <row r="14" spans="1:20" x14ac:dyDescent="0.25">
      <c r="A14" s="32" t="s">
        <v>16</v>
      </c>
      <c r="B14" s="32" t="s">
        <v>15</v>
      </c>
      <c r="C14" s="96">
        <f>D14/(('Default &amp; Adjusted Growth Rates'!N15/1000)+1)^10</f>
        <v>185757.21684498896</v>
      </c>
      <c r="D14" s="96">
        <f>E14/(('Default &amp; Adjusted Growth Rates'!O15/1000)+1)^10</f>
        <v>197208.44229554909</v>
      </c>
      <c r="E14" s="96">
        <f>F14/(('Default &amp; Adjusted Growth Rates'!P15/1000)+1)^10</f>
        <v>209365.59221325378</v>
      </c>
      <c r="F14" s="96">
        <f>G14/(('Default &amp; Adjusted Growth Rates'!Q15/1000)+1)^10</f>
        <v>224491.55874294514</v>
      </c>
      <c r="G14" s="96">
        <f>H14/(('Default &amp; Adjusted Growth Rates'!R15/1000)+1)^10</f>
        <v>240710.32596179796</v>
      </c>
      <c r="H14" s="96">
        <f>I14/(('Default &amp; Adjusted Growth Rates'!S15/1000)+1)^10</f>
        <v>258100.8450789061</v>
      </c>
      <c r="I14" s="96">
        <f>J14/(('Default &amp; Adjusted Growth Rates'!T15/1000)+1)^10</f>
        <v>276747.77126519207</v>
      </c>
      <c r="J14" s="96">
        <f>K14/(('Default &amp; Adjusted Growth Rates'!U15/1000)+1)^10</f>
        <v>293808.21809748031</v>
      </c>
      <c r="K14" s="96">
        <f>L14/(('Default &amp; Adjusted Growth Rates'!V15/1000)+1)^10</f>
        <v>340976.43183001858</v>
      </c>
      <c r="L14" s="96">
        <f>M14/(('Default &amp; Adjusted Growth Rates'!W15/1000)+1)^10</f>
        <v>391835.61867064878</v>
      </c>
      <c r="M14" s="96">
        <v>468362.04300000001</v>
      </c>
      <c r="N14" s="96">
        <v>617076.29700000002</v>
      </c>
      <c r="O14" s="94"/>
      <c r="P14" s="94"/>
      <c r="S14" s="55"/>
      <c r="T14" s="55"/>
    </row>
    <row r="15" spans="1:20" x14ac:dyDescent="0.25">
      <c r="A15" s="32" t="s">
        <v>17</v>
      </c>
      <c r="B15" s="32" t="s">
        <v>18</v>
      </c>
      <c r="C15" s="96">
        <f>D15/(('Default &amp; Adjusted Growth Rates'!N16/1000)+1)^10</f>
        <v>462561.88632490911</v>
      </c>
      <c r="D15" s="96">
        <f>E15/(('Default &amp; Adjusted Growth Rates'!O16/1000)+1)^10</f>
        <v>481400.98379843542</v>
      </c>
      <c r="E15" s="96">
        <f>F15/(('Default &amp; Adjusted Growth Rates'!P16/1000)+1)^10</f>
        <v>501007.35502301983</v>
      </c>
      <c r="F15" s="96">
        <f>G15/(('Default &amp; Adjusted Growth Rates'!Q16/1000)+1)^10</f>
        <v>531892.55169101781</v>
      </c>
      <c r="G15" s="96">
        <f>H15/(('Default &amp; Adjusted Growth Rates'!R16/1000)+1)^10</f>
        <v>564681.70318853541</v>
      </c>
      <c r="H15" s="96">
        <f>I15/(('Default &amp; Adjusted Growth Rates'!S16/1000)+1)^10</f>
        <v>617611.50612912304</v>
      </c>
      <c r="I15" s="96">
        <f>J15/(('Default &amp; Adjusted Growth Rates'!T16/1000)+1)^10</f>
        <v>675502.62448600645</v>
      </c>
      <c r="J15" s="96">
        <f>K15/(('Default &amp; Adjusted Growth Rates'!U16/1000)+1)^10</f>
        <v>717144.79040997871</v>
      </c>
      <c r="K15" s="96">
        <f>L15/(('Default &amp; Adjusted Growth Rates'!V16/1000)+1)^10</f>
        <v>832275.80672488397</v>
      </c>
      <c r="L15" s="96">
        <f>M15/(('Default &amp; Adjusted Growth Rates'!W16/1000)+1)^10</f>
        <v>956415.97245416418</v>
      </c>
      <c r="M15" s="96">
        <v>1143206.277</v>
      </c>
      <c r="N15" s="96">
        <v>1506196.983</v>
      </c>
      <c r="O15" s="94"/>
      <c r="P15" s="94"/>
      <c r="S15" s="55"/>
      <c r="T15" s="55"/>
    </row>
    <row r="16" spans="1:20" x14ac:dyDescent="0.25">
      <c r="A16" s="32" t="s">
        <v>19</v>
      </c>
      <c r="B16" s="32" t="s">
        <v>15</v>
      </c>
      <c r="C16" s="31">
        <f>D16/(('Default &amp; Adjusted Growth Rates'!N17/1000)+1)^10</f>
        <v>531907.51260223927</v>
      </c>
      <c r="D16" s="31">
        <f>E16/(('Default &amp; Adjusted Growth Rates'!O17/1000)+1)^10</f>
        <v>564697.58638299431</v>
      </c>
      <c r="E16" s="31">
        <f>F16/(('Default &amp; Adjusted Growth Rates'!P17/1000)+1)^10</f>
        <v>599509.04341755458</v>
      </c>
      <c r="F16" s="31">
        <f>G16/(('Default &amp; Adjusted Growth Rates'!Q17/1000)+1)^10</f>
        <v>655703.34783721936</v>
      </c>
      <c r="G16" s="31">
        <f>H16/(('Default &amp; Adjusted Growth Rates'!R17/1000)+1)^10</f>
        <v>703075.73022319435</v>
      </c>
      <c r="H16" s="31">
        <f>I16/(('Default &amp; Adjusted Growth Rates'!S17/1000)+1)^10</f>
        <v>753870.60941405082</v>
      </c>
      <c r="I16" s="31">
        <f>J16/(('Default &amp; Adjusted Growth Rates'!T17/1000)+1)^10</f>
        <v>808335.24940179137</v>
      </c>
      <c r="J16" s="31">
        <f>K16/(('Default &amp; Adjusted Growth Rates'!U17/1000)+1)^10</f>
        <v>875380.44100714405</v>
      </c>
      <c r="K16" s="31">
        <f>L16/(('Default &amp; Adjusted Growth Rates'!V17/1000)+1)^10</f>
        <v>1015914.7392173093</v>
      </c>
      <c r="L16" s="31">
        <f>M16/(('Default &amp; Adjusted Growth Rates'!W17/1000)+1)^10</f>
        <v>1167446.0261707746</v>
      </c>
      <c r="M16" s="31">
        <v>1395451</v>
      </c>
      <c r="N16" s="31">
        <v>1580508</v>
      </c>
      <c r="S16" s="55"/>
      <c r="T16" s="55"/>
    </row>
    <row r="17" spans="1:20" x14ac:dyDescent="0.25">
      <c r="A17" s="32" t="s">
        <v>20</v>
      </c>
      <c r="C17" s="31">
        <f t="shared" ref="C17:K17" si="1">SUM(C18:C19)</f>
        <v>889885.25594148762</v>
      </c>
      <c r="D17" s="31">
        <f t="shared" si="1"/>
        <v>924471.81004927028</v>
      </c>
      <c r="E17" s="31">
        <f t="shared" si="1"/>
        <v>1000683.2549225537</v>
      </c>
      <c r="F17" s="31">
        <f t="shared" si="1"/>
        <v>1088599.970289266</v>
      </c>
      <c r="G17" s="31">
        <f t="shared" si="1"/>
        <v>1155082.4753483541</v>
      </c>
      <c r="H17" s="31">
        <f t="shared" si="1"/>
        <v>1214153.5456556706</v>
      </c>
      <c r="I17" s="31">
        <f t="shared" si="1"/>
        <v>1315541.8878086139</v>
      </c>
      <c r="J17" s="31">
        <f t="shared" si="1"/>
        <v>1414723.432731793</v>
      </c>
      <c r="K17" s="31">
        <f t="shared" si="1"/>
        <v>1641844.2998049655</v>
      </c>
      <c r="L17" s="31">
        <f>SUM(L18:L19)</f>
        <v>1886737.6654808423</v>
      </c>
      <c r="M17" s="31">
        <v>2255222</v>
      </c>
      <c r="N17" s="31">
        <v>2431617</v>
      </c>
      <c r="S17" s="55"/>
      <c r="T17" s="55"/>
    </row>
    <row r="18" spans="1:20" x14ac:dyDescent="0.25">
      <c r="A18" s="32" t="s">
        <v>21</v>
      </c>
      <c r="B18" s="32" t="s">
        <v>22</v>
      </c>
      <c r="C18" s="96">
        <f>D18/(('Default &amp; Adjusted Growth Rates'!N19/1000)+1)^10</f>
        <v>537088.46421614592</v>
      </c>
      <c r="D18" s="96">
        <f>E18/(('Default &amp; Adjusted Growth Rates'!O19/1000)+1)^10</f>
        <v>564555.23919374426</v>
      </c>
      <c r="E18" s="96">
        <f>F18/(('Default &amp; Adjusted Growth Rates'!P19/1000)+1)^10</f>
        <v>629822.24845620035</v>
      </c>
      <c r="F18" s="96">
        <f>G18/(('Default &amp; Adjusted Growth Rates'!Q19/1000)+1)^10</f>
        <v>702634.63539356564</v>
      </c>
      <c r="G18" s="96">
        <f>H18/(('Default &amp; Adjusted Growth Rates'!R19/1000)+1)^10</f>
        <v>753397.64695250208</v>
      </c>
      <c r="H18" s="96">
        <f>I18/(('Default &amp; Adjusted Growth Rates'!S19/1000)+1)^10</f>
        <v>791926.50209687289</v>
      </c>
      <c r="I18" s="96">
        <f>J18/(('Default &amp; Adjusted Growth Rates'!T19/1000)+1)^10</f>
        <v>849140.55354660563</v>
      </c>
      <c r="J18" s="96">
        <f>K18/(('Default &amp; Adjusted Growth Rates'!U19/1000)+1)^10</f>
        <v>919570.23127566557</v>
      </c>
      <c r="K18" s="96">
        <f>L18/(('Default &amp; Adjusted Growth Rates'!V19/1000)+1)^10</f>
        <v>1067198.7948732276</v>
      </c>
      <c r="L18" s="96">
        <f>M18/(('Default &amp; Adjusted Growth Rates'!W19/1000)+1)^10</f>
        <v>1226379.4825625475</v>
      </c>
      <c r="M18" s="96">
        <v>1465894.3</v>
      </c>
      <c r="N18" s="96">
        <v>1580551.05</v>
      </c>
      <c r="O18" s="95"/>
      <c r="P18" s="95"/>
      <c r="S18" s="55"/>
      <c r="T18" s="55"/>
    </row>
    <row r="19" spans="1:20" x14ac:dyDescent="0.25">
      <c r="A19" s="32" t="s">
        <v>23</v>
      </c>
      <c r="B19" s="32" t="s">
        <v>24</v>
      </c>
      <c r="C19" s="96">
        <f>D19/(('Default &amp; Adjusted Growth Rates'!N20/1000)+1)^10</f>
        <v>352796.79172534175</v>
      </c>
      <c r="D19" s="96">
        <f>E19/(('Default &amp; Adjusted Growth Rates'!O20/1000)+1)^10</f>
        <v>359916.57085552602</v>
      </c>
      <c r="E19" s="96">
        <f>F19/(('Default &amp; Adjusted Growth Rates'!P20/1000)+1)^10</f>
        <v>370861.00646635325</v>
      </c>
      <c r="F19" s="96">
        <f>G19/(('Default &amp; Adjusted Growth Rates'!Q20/1000)+1)^10</f>
        <v>385965.33489570027</v>
      </c>
      <c r="G19" s="96">
        <f>H19/(('Default &amp; Adjusted Growth Rates'!R20/1000)+1)^10</f>
        <v>401684.828395852</v>
      </c>
      <c r="H19" s="96">
        <f>I19/(('Default &amp; Adjusted Growth Rates'!S20/1000)+1)^10</f>
        <v>422227.04355879762</v>
      </c>
      <c r="I19" s="96">
        <f>J19/(('Default &amp; Adjusted Growth Rates'!T20/1000)+1)^10</f>
        <v>466401.33426200837</v>
      </c>
      <c r="J19" s="96">
        <f>K19/(('Default &amp; Adjusted Growth Rates'!U20/1000)+1)^10</f>
        <v>495153.20145612751</v>
      </c>
      <c r="K19" s="96">
        <f>L19/(('Default &amp; Adjusted Growth Rates'!V20/1000)+1)^10</f>
        <v>574645.50493173779</v>
      </c>
      <c r="L19" s="96">
        <f>M19/(('Default &amp; Adjusted Growth Rates'!W20/1000)+1)^10</f>
        <v>660358.18291829468</v>
      </c>
      <c r="M19" s="96">
        <v>789327.7</v>
      </c>
      <c r="N19" s="96">
        <v>851065.95</v>
      </c>
      <c r="O19" s="95"/>
      <c r="P19" s="95"/>
      <c r="S19" s="55"/>
      <c r="T19" s="55"/>
    </row>
    <row r="20" spans="1:20" x14ac:dyDescent="0.25">
      <c r="A20" s="32" t="s">
        <v>25</v>
      </c>
      <c r="C20" s="31">
        <f t="shared" ref="C20:K20" si="2">SUM(C21:C23)</f>
        <v>15094146.01644028</v>
      </c>
      <c r="D20" s="31">
        <f t="shared" si="2"/>
        <v>15682871.928830549</v>
      </c>
      <c r="E20" s="31">
        <f t="shared" si="2"/>
        <v>16363992.511014843</v>
      </c>
      <c r="F20" s="31">
        <f t="shared" si="2"/>
        <v>17252491.508156829</v>
      </c>
      <c r="G20" s="31">
        <f t="shared" si="2"/>
        <v>18377883.397453226</v>
      </c>
      <c r="H20" s="31">
        <f t="shared" si="2"/>
        <v>19430615.593033243</v>
      </c>
      <c r="I20" s="31">
        <f t="shared" si="2"/>
        <v>21274740.334360473</v>
      </c>
      <c r="J20" s="31">
        <f t="shared" si="2"/>
        <v>23312711.519269541</v>
      </c>
      <c r="K20" s="31">
        <f t="shared" si="2"/>
        <v>27307153.136622854</v>
      </c>
      <c r="L20" s="31">
        <f>SUM(L21:L23)</f>
        <v>31673784.811733972</v>
      </c>
      <c r="M20" s="31">
        <v>37859750</v>
      </c>
      <c r="N20" s="31">
        <v>45138460</v>
      </c>
      <c r="P20" s="87"/>
      <c r="Q20" s="87"/>
      <c r="S20" s="55"/>
      <c r="T20" s="55"/>
    </row>
    <row r="21" spans="1:20" x14ac:dyDescent="0.25">
      <c r="A21" s="32" t="s">
        <v>26</v>
      </c>
      <c r="B21" s="32" t="s">
        <v>22</v>
      </c>
      <c r="C21" s="96">
        <f>D21/(('Default &amp; Adjusted Growth Rates'!N22/1000)+1)^10</f>
        <v>2491841.528876964</v>
      </c>
      <c r="D21" s="96">
        <f>E21/(('Default &amp; Adjusted Growth Rates'!O22/1000)+1)^10</f>
        <v>2567614.0866682152</v>
      </c>
      <c r="E21" s="96">
        <f>F21/(('Default &amp; Adjusted Growth Rates'!P22/1000)+1)^10</f>
        <v>2672187.1902532456</v>
      </c>
      <c r="F21" s="96">
        <f>G21/(('Default &amp; Adjusted Growth Rates'!Q22/1000)+1)^10</f>
        <v>2808843.196000502</v>
      </c>
      <c r="G21" s="96">
        <f>H21/(('Default &amp; Adjusted Growth Rates'!R22/1000)+1)^10</f>
        <v>3133567.4783434705</v>
      </c>
      <c r="H21" s="96">
        <f>I21/(('Default &amp; Adjusted Growth Rates'!S22/1000)+1)^10</f>
        <v>3427288.8937766477</v>
      </c>
      <c r="I21" s="96">
        <f>J21/(('Default &amp; Adjusted Growth Rates'!T22/1000)+1)^10</f>
        <v>3674899.0982368183</v>
      </c>
      <c r="J21" s="96">
        <f>K21/(('Default &amp; Adjusted Growth Rates'!U22/1000)+1)^10</f>
        <v>3979703.7128493348</v>
      </c>
      <c r="K21" s="96">
        <f>L21/(('Default &amp; Adjusted Growth Rates'!V22/1000)+1)^10</f>
        <v>4710426.9109190283</v>
      </c>
      <c r="L21" s="96">
        <f>M21/(('Default &amp; Adjusted Growth Rates'!W22/1000)+1)^10</f>
        <v>5520740.6926852325</v>
      </c>
      <c r="M21" s="96">
        <v>6598954.4250000007</v>
      </c>
      <c r="N21" s="96">
        <v>7867633.5780000007</v>
      </c>
      <c r="P21" s="28"/>
      <c r="S21" s="55"/>
      <c r="T21" s="55"/>
    </row>
    <row r="22" spans="1:20" x14ac:dyDescent="0.25">
      <c r="A22" s="32" t="s">
        <v>27</v>
      </c>
      <c r="B22" s="32" t="s">
        <v>28</v>
      </c>
      <c r="C22" s="96">
        <f>D22/(('Default &amp; Adjusted Growth Rates'!N23/1000)+1)^10</f>
        <v>3062803.7692098063</v>
      </c>
      <c r="D22" s="96">
        <f>E22/(('Default &amp; Adjusted Growth Rates'!O23/1000)+1)^10</f>
        <v>3383240.8092619851</v>
      </c>
      <c r="E22" s="96">
        <f>F22/(('Default &amp; Adjusted Growth Rates'!P23/1000)+1)^10</f>
        <v>3663854.6121016904</v>
      </c>
      <c r="F22" s="96">
        <f>G22/(('Default &amp; Adjusted Growth Rates'!Q23/1000)+1)^10</f>
        <v>4007281.8942793766</v>
      </c>
      <c r="G22" s="96">
        <f>H22/(('Default &amp; Adjusted Growth Rates'!R23/1000)+1)^10</f>
        <v>4382899.9456416229</v>
      </c>
      <c r="H22" s="96">
        <f>I22/(('Default &amp; Adjusted Growth Rates'!S23/1000)+1)^10</f>
        <v>4699549.8649523109</v>
      </c>
      <c r="I22" s="96">
        <f>J22/(('Default &amp; Adjusted Growth Rates'!T23/1000)+1)^10</f>
        <v>4989259.2282478781</v>
      </c>
      <c r="J22" s="96">
        <f>K22/(('Default &amp; Adjusted Growth Rates'!U23/1000)+1)^10</f>
        <v>5403079.9062081724</v>
      </c>
      <c r="K22" s="96">
        <f>L22/(('Default &amp; Adjusted Growth Rates'!V23/1000)+1)^10</f>
        <v>6270494.8120276351</v>
      </c>
      <c r="L22" s="96">
        <f>M22/(('Default &amp; Adjusted Growth Rates'!W23/1000)+1)^10</f>
        <v>7205786.0446694791</v>
      </c>
      <c r="M22" s="96">
        <v>8613093.125</v>
      </c>
      <c r="N22" s="96">
        <v>10268999.65</v>
      </c>
      <c r="P22" s="28"/>
      <c r="S22" s="55"/>
      <c r="T22" s="55"/>
    </row>
    <row r="23" spans="1:20" x14ac:dyDescent="0.25">
      <c r="A23" s="32" t="s">
        <v>29</v>
      </c>
      <c r="B23" s="32" t="s">
        <v>24</v>
      </c>
      <c r="C23" s="96">
        <f>D23/(('Default &amp; Adjusted Growth Rates'!N24/1000)+1)^10</f>
        <v>9539500.7183535099</v>
      </c>
      <c r="D23" s="96">
        <f>E23/(('Default &amp; Adjusted Growth Rates'!O24/1000)+1)^10</f>
        <v>9732017.0329003483</v>
      </c>
      <c r="E23" s="96">
        <f>F23/(('Default &amp; Adjusted Growth Rates'!P24/1000)+1)^10</f>
        <v>10027950.708659908</v>
      </c>
      <c r="F23" s="96">
        <f>G23/(('Default &amp; Adjusted Growth Rates'!Q24/1000)+1)^10</f>
        <v>10436366.417876951</v>
      </c>
      <c r="G23" s="96">
        <f>H23/(('Default &amp; Adjusted Growth Rates'!R24/1000)+1)^10</f>
        <v>10861415.97346813</v>
      </c>
      <c r="H23" s="96">
        <f>I23/(('Default &amp; Adjusted Growth Rates'!S24/1000)+1)^10</f>
        <v>11303776.834304284</v>
      </c>
      <c r="I23" s="96">
        <f>J23/(('Default &amp; Adjusted Growth Rates'!T24/1000)+1)^10</f>
        <v>12610582.007875774</v>
      </c>
      <c r="J23" s="96">
        <f>K23/(('Default &amp; Adjusted Growth Rates'!U24/1000)+1)^10</f>
        <v>13929927.900212035</v>
      </c>
      <c r="K23" s="96">
        <f>L23/(('Default &amp; Adjusted Growth Rates'!V24/1000)+1)^10</f>
        <v>16326231.413676189</v>
      </c>
      <c r="L23" s="96">
        <f>M23/(('Default &amp; Adjusted Growth Rates'!W24/1000)+1)^10</f>
        <v>18947258.074379262</v>
      </c>
      <c r="M23" s="96">
        <v>22647702.449999999</v>
      </c>
      <c r="N23" s="96">
        <v>27001826.771999996</v>
      </c>
      <c r="P23" s="28"/>
      <c r="S23" s="55"/>
      <c r="T23" s="55"/>
    </row>
    <row r="24" spans="1:20" x14ac:dyDescent="0.25">
      <c r="A24" s="32" t="s">
        <v>30</v>
      </c>
      <c r="B24" s="32" t="s">
        <v>24</v>
      </c>
      <c r="C24" s="31">
        <f>D24/(('Default &amp; Adjusted Growth Rates'!N25/1000)+1)^10</f>
        <v>1155291.9490127289</v>
      </c>
      <c r="D24" s="31">
        <f>E24/(('Default &amp; Adjusted Growth Rates'!O25/1000)+1)^10</f>
        <v>1178606.8535151891</v>
      </c>
      <c r="E24" s="31">
        <f>F24/(('Default &amp; Adjusted Growth Rates'!P25/1000)+1)^10</f>
        <v>1214446.2337029786</v>
      </c>
      <c r="F24" s="31">
        <f>G24/(('Default &amp; Adjusted Growth Rates'!Q25/1000)+1)^10</f>
        <v>1263907.8768895008</v>
      </c>
      <c r="G24" s="31">
        <f>H24/(('Default &amp; Adjusted Growth Rates'!R25/1000)+1)^10</f>
        <v>1315383.9807238618</v>
      </c>
      <c r="H24" s="31">
        <f>I24/(('Default &amp; Adjusted Growth Rates'!S25/1000)+1)^10</f>
        <v>1368956.5896235188</v>
      </c>
      <c r="I24" s="31">
        <f>J24/(('Default &amp; Adjusted Growth Rates'!T25/1000)+1)^10</f>
        <v>1527218.6979381244</v>
      </c>
      <c r="J24" s="31">
        <f>K24/(('Default &amp; Adjusted Growth Rates'!U25/1000)+1)^10</f>
        <v>1653889.742287996</v>
      </c>
      <c r="K24" s="31">
        <f>L24/(('Default &amp; Adjusted Growth Rates'!V25/1000)+1)^10</f>
        <v>1900579.7758641574</v>
      </c>
      <c r="L24" s="31">
        <f>M24/(('Default &amp; Adjusted Growth Rates'!W25/1000)+1)^10</f>
        <v>2162621.7038606396</v>
      </c>
      <c r="M24" s="31">
        <v>2559706</v>
      </c>
      <c r="N24" s="31">
        <v>3388774</v>
      </c>
      <c r="S24" s="55"/>
      <c r="T24" s="55"/>
    </row>
    <row r="25" spans="1:20" x14ac:dyDescent="0.25">
      <c r="A25" s="32" t="s">
        <v>31</v>
      </c>
      <c r="B25" s="32" t="s">
        <v>18</v>
      </c>
      <c r="C25" s="31">
        <f>D25/(('Default &amp; Adjusted Growth Rates'!N26/1000)+1)^10</f>
        <v>1991832.1878871473</v>
      </c>
      <c r="D25" s="31">
        <f>E25/(('Default &amp; Adjusted Growth Rates'!O26/1000)+1)^10</f>
        <v>2032029.2803062547</v>
      </c>
      <c r="E25" s="31">
        <f>F25/(('Default &amp; Adjusted Growth Rates'!P26/1000)+1)^10</f>
        <v>2073037.5887749754</v>
      </c>
      <c r="F25" s="31">
        <f>G25/(('Default &amp; Adjusted Growth Rates'!Q26/1000)+1)^10</f>
        <v>2157467.7123018056</v>
      </c>
      <c r="G25" s="31">
        <f>H25/(('Default &amp; Adjusted Growth Rates'!R26/1000)+1)^10</f>
        <v>2245336.4834428206</v>
      </c>
      <c r="H25" s="31">
        <f>I25/(('Default &amp; Adjusted Growth Rates'!S26/1000)+1)^10</f>
        <v>2360163.2876820876</v>
      </c>
      <c r="I25" s="31">
        <f>J25/(('Default &amp; Adjusted Growth Rates'!T26/1000)+1)^10</f>
        <v>2633016.6569609651</v>
      </c>
      <c r="J25" s="31">
        <f>K25/(('Default &amp; Adjusted Growth Rates'!U26/1000)+1)^10</f>
        <v>2851405.136736745</v>
      </c>
      <c r="K25" s="31">
        <f>L25/(('Default &amp; Adjusted Growth Rates'!V26/1000)+1)^10</f>
        <v>3244541.8569198465</v>
      </c>
      <c r="L25" s="31">
        <f>M25/(('Default &amp; Adjusted Growth Rates'!W26/1000)+1)^10</f>
        <v>3655598.6332343849</v>
      </c>
      <c r="M25" s="31">
        <v>4284455</v>
      </c>
      <c r="N25" s="31">
        <v>4829289</v>
      </c>
      <c r="S25" s="55"/>
      <c r="T25" s="55"/>
    </row>
    <row r="26" spans="1:20" x14ac:dyDescent="0.25">
      <c r="A26" s="32" t="s">
        <v>32</v>
      </c>
      <c r="B26" s="32" t="s">
        <v>18</v>
      </c>
      <c r="C26" s="31">
        <f>D26/(('Default &amp; Adjusted Growth Rates'!N27/1000)+1)^10</f>
        <v>2125132.1561077167</v>
      </c>
      <c r="D26" s="31">
        <f>E26/(('Default &amp; Adjusted Growth Rates'!O27/1000)+1)^10</f>
        <v>2168019.3703024494</v>
      </c>
      <c r="E26" s="31">
        <f>F26/(('Default &amp; Adjusted Growth Rates'!P27/1000)+1)^10</f>
        <v>2211772.089795805</v>
      </c>
      <c r="F26" s="31">
        <f>G26/(('Default &amp; Adjusted Growth Rates'!Q27/1000)+1)^10</f>
        <v>2301852.5551794581</v>
      </c>
      <c r="G26" s="31">
        <f>H26/(('Default &amp; Adjusted Growth Rates'!R27/1000)+1)^10</f>
        <v>2395601.7937975563</v>
      </c>
      <c r="H26" s="31">
        <f>I26/(('Default &amp; Adjusted Growth Rates'!S27/1000)+1)^10</f>
        <v>2518113.1858495148</v>
      </c>
      <c r="I26" s="31">
        <f>J26/(('Default &amp; Adjusted Growth Rates'!T27/1000)+1)^10</f>
        <v>2809226.8009839081</v>
      </c>
      <c r="J26" s="31">
        <f>K26/(('Default &amp; Adjusted Growth Rates'!U27/1000)+1)^10</f>
        <v>3042230.5568812825</v>
      </c>
      <c r="K26" s="31">
        <f>L26/(('Default &amp; Adjusted Growth Rates'!V27/1000)+1)^10</f>
        <v>3496002.0139708221</v>
      </c>
      <c r="L26" s="31">
        <f>M26/(('Default &amp; Adjusted Growth Rates'!W27/1000)+1)^10</f>
        <v>3978012.3561065346</v>
      </c>
      <c r="M26" s="31">
        <v>4708425</v>
      </c>
      <c r="N26" s="31">
        <v>5263727</v>
      </c>
      <c r="S26" s="55"/>
      <c r="T26" s="55"/>
    </row>
    <row r="27" spans="1:20" x14ac:dyDescent="0.25">
      <c r="A27" s="33" t="s">
        <v>132</v>
      </c>
      <c r="B27" s="57"/>
      <c r="C27" s="34">
        <f>SUM(C4:C26)-C20-C17-C12</f>
        <v>28672121.675261188</v>
      </c>
      <c r="D27" s="34">
        <f t="shared" ref="D27:N27" si="3">SUM(D4:D26)-D20-D17-D12</f>
        <v>29823231.926823325</v>
      </c>
      <c r="E27" s="34">
        <f t="shared" si="3"/>
        <v>31184103.810145646</v>
      </c>
      <c r="F27" s="34">
        <f t="shared" si="3"/>
        <v>33035189.568562981</v>
      </c>
      <c r="G27" s="34">
        <f t="shared" si="3"/>
        <v>35132157.448905773</v>
      </c>
      <c r="H27" s="34">
        <f t="shared" si="3"/>
        <v>37247255.783026762</v>
      </c>
      <c r="I27" s="34">
        <f t="shared" si="3"/>
        <v>40675868.615219876</v>
      </c>
      <c r="J27" s="34">
        <f t="shared" si="3"/>
        <v>44172255.072938271</v>
      </c>
      <c r="K27" s="34">
        <f t="shared" si="3"/>
        <v>51440173.733570263</v>
      </c>
      <c r="L27" s="34">
        <f t="shared" si="3"/>
        <v>59272646.834128484</v>
      </c>
      <c r="M27" s="34">
        <f t="shared" si="3"/>
        <v>70691861</v>
      </c>
      <c r="N27" s="34">
        <f t="shared" si="3"/>
        <v>84739943</v>
      </c>
      <c r="S27" s="55"/>
      <c r="T27" s="55"/>
    </row>
    <row r="28" spans="1:20" x14ac:dyDescent="0.25">
      <c r="A28" s="14" t="s">
        <v>108</v>
      </c>
      <c r="B28" s="57"/>
      <c r="C28" s="34"/>
      <c r="D28" s="30">
        <f t="shared" ref="D28:N28" si="4">((D27/C27)^(1/10))*100-100</f>
        <v>0.39439975855091802</v>
      </c>
      <c r="E28" s="30">
        <f t="shared" si="4"/>
        <v>0.44720486035095064</v>
      </c>
      <c r="F28" s="30">
        <f t="shared" si="4"/>
        <v>0.57831454083685685</v>
      </c>
      <c r="G28" s="30">
        <f t="shared" si="4"/>
        <v>0.61733303232334436</v>
      </c>
      <c r="H28" s="30">
        <f t="shared" si="4"/>
        <v>0.58632614401584249</v>
      </c>
      <c r="I28" s="30">
        <f t="shared" si="4"/>
        <v>0.88445575966798629</v>
      </c>
      <c r="J28" s="30">
        <f t="shared" si="4"/>
        <v>0.82802805314672412</v>
      </c>
      <c r="K28" s="30">
        <f t="shared" si="4"/>
        <v>1.5348859987260681</v>
      </c>
      <c r="L28" s="30">
        <f t="shared" si="4"/>
        <v>1.4273758441919853</v>
      </c>
      <c r="M28" s="30">
        <f t="shared" si="4"/>
        <v>1.7774368280526289</v>
      </c>
      <c r="N28" s="30">
        <f t="shared" si="4"/>
        <v>1.8290929487145604</v>
      </c>
      <c r="S28" s="55"/>
      <c r="T28" s="55"/>
    </row>
    <row r="29" spans="1:20" x14ac:dyDescent="0.25">
      <c r="C29" s="31"/>
      <c r="D29" s="31"/>
      <c r="E29" s="31"/>
      <c r="F29" s="31"/>
      <c r="G29" s="31"/>
      <c r="H29" s="31"/>
      <c r="I29" s="31"/>
      <c r="J29" s="31"/>
      <c r="K29" s="31"/>
      <c r="L29" s="31"/>
      <c r="M29" s="31"/>
      <c r="N29" s="31"/>
      <c r="S29" s="55"/>
      <c r="T29" s="55"/>
    </row>
    <row r="30" spans="1:20" x14ac:dyDescent="0.25">
      <c r="C30" s="31"/>
      <c r="D30" s="31"/>
      <c r="E30" s="31"/>
      <c r="F30" s="31"/>
      <c r="G30" s="31"/>
      <c r="H30" s="31"/>
      <c r="I30" s="31"/>
      <c r="J30" s="31"/>
      <c r="K30" s="31"/>
      <c r="L30" s="31"/>
      <c r="M30" s="31"/>
      <c r="N30" s="31"/>
      <c r="S30" s="55"/>
      <c r="T30" s="55"/>
    </row>
    <row r="31" spans="1:20" x14ac:dyDescent="0.25">
      <c r="C31" s="31"/>
      <c r="D31" s="31"/>
      <c r="E31" s="31"/>
      <c r="F31" s="31"/>
      <c r="G31" s="31"/>
      <c r="H31" s="31"/>
      <c r="I31" s="31"/>
      <c r="J31" s="31"/>
      <c r="K31" s="31"/>
      <c r="L31" s="31"/>
      <c r="M31" s="31"/>
      <c r="N31" s="31"/>
      <c r="S31" s="55"/>
      <c r="T31" s="55"/>
    </row>
    <row r="32" spans="1:20" x14ac:dyDescent="0.25">
      <c r="C32" s="31"/>
      <c r="D32" s="31"/>
      <c r="E32" s="31"/>
      <c r="F32" s="31"/>
      <c r="G32" s="31"/>
      <c r="H32" s="31"/>
      <c r="I32" s="31"/>
      <c r="J32" s="31"/>
      <c r="K32" s="31"/>
      <c r="L32" s="31"/>
      <c r="M32" s="31"/>
      <c r="N32" s="31"/>
      <c r="S32" s="55"/>
      <c r="T32" s="55"/>
    </row>
    <row r="33" spans="3:20" x14ac:dyDescent="0.25">
      <c r="C33" s="31"/>
      <c r="D33" s="31"/>
      <c r="E33" s="31"/>
      <c r="F33" s="31"/>
      <c r="G33" s="31"/>
      <c r="H33" s="31"/>
      <c r="I33" s="31"/>
      <c r="J33" s="31"/>
      <c r="K33" s="31"/>
      <c r="L33" s="31"/>
      <c r="M33" s="31"/>
      <c r="N33" s="31"/>
      <c r="S33" s="55"/>
      <c r="T33" s="55"/>
    </row>
    <row r="34" spans="3:20" x14ac:dyDescent="0.25">
      <c r="C34" s="31"/>
      <c r="D34" s="31"/>
      <c r="E34" s="31"/>
      <c r="F34" s="31"/>
      <c r="G34" s="31"/>
      <c r="H34" s="31"/>
      <c r="I34" s="31"/>
      <c r="J34" s="31"/>
      <c r="K34" s="31"/>
      <c r="L34" s="31"/>
      <c r="M34" s="31"/>
      <c r="N34" s="31"/>
      <c r="S34" s="55"/>
      <c r="T34" s="55"/>
    </row>
    <row r="35" spans="3:20" x14ac:dyDescent="0.25">
      <c r="C35" s="31"/>
      <c r="D35" s="31"/>
      <c r="E35" s="31"/>
      <c r="F35" s="31"/>
      <c r="G35" s="31"/>
      <c r="H35" s="31"/>
      <c r="I35" s="31"/>
      <c r="J35" s="31"/>
      <c r="K35" s="31"/>
      <c r="L35" s="31"/>
      <c r="M35" s="31"/>
      <c r="N35" s="31"/>
      <c r="S35" s="55"/>
      <c r="T35" s="55"/>
    </row>
    <row r="36" spans="3:20" x14ac:dyDescent="0.25">
      <c r="C36" s="31"/>
      <c r="D36" s="31"/>
      <c r="E36" s="31"/>
      <c r="F36" s="31"/>
      <c r="G36" s="31"/>
      <c r="H36" s="31"/>
      <c r="I36" s="31"/>
      <c r="J36" s="31"/>
      <c r="K36" s="31"/>
      <c r="L36" s="31"/>
      <c r="M36" s="31"/>
      <c r="N36" s="31"/>
      <c r="S36" s="55"/>
      <c r="T36" s="55"/>
    </row>
    <row r="37" spans="3:20" x14ac:dyDescent="0.25">
      <c r="C37" s="31"/>
      <c r="D37" s="31"/>
      <c r="E37" s="31"/>
      <c r="F37" s="31"/>
      <c r="G37" s="31"/>
      <c r="H37" s="31"/>
      <c r="I37" s="31"/>
      <c r="J37" s="31"/>
      <c r="K37" s="31"/>
      <c r="L37" s="31"/>
      <c r="M37" s="31"/>
      <c r="N37" s="31"/>
      <c r="S37" s="55"/>
      <c r="T37" s="55"/>
    </row>
    <row r="38" spans="3:20" x14ac:dyDescent="0.25">
      <c r="C38" s="31"/>
      <c r="D38" s="31"/>
      <c r="E38" s="31"/>
      <c r="F38" s="31"/>
      <c r="G38" s="31"/>
      <c r="H38" s="31"/>
      <c r="I38" s="31"/>
      <c r="J38" s="31"/>
      <c r="K38" s="31"/>
      <c r="L38" s="31"/>
      <c r="M38" s="31"/>
      <c r="N38" s="31"/>
      <c r="S38" s="55"/>
      <c r="T38" s="55"/>
    </row>
    <row r="39" spans="3:20" x14ac:dyDescent="0.25">
      <c r="C39" s="31"/>
      <c r="D39" s="31"/>
      <c r="E39" s="31"/>
      <c r="F39" s="31"/>
      <c r="G39" s="31"/>
      <c r="H39" s="31"/>
      <c r="I39" s="31"/>
      <c r="J39" s="31"/>
      <c r="K39" s="31"/>
      <c r="L39" s="31"/>
      <c r="M39" s="31"/>
      <c r="N39" s="31"/>
      <c r="S39" s="55"/>
      <c r="T39" s="55"/>
    </row>
    <row r="40" spans="3:20" x14ac:dyDescent="0.25">
      <c r="C40" s="31"/>
      <c r="D40" s="31"/>
      <c r="E40" s="31"/>
      <c r="F40" s="31"/>
      <c r="G40" s="31"/>
      <c r="H40" s="31"/>
      <c r="I40" s="31"/>
      <c r="J40" s="31"/>
      <c r="K40" s="31"/>
      <c r="L40" s="31"/>
      <c r="M40" s="31"/>
      <c r="N40" s="31"/>
      <c r="S40" s="55"/>
      <c r="T40" s="55"/>
    </row>
    <row r="41" spans="3:20" x14ac:dyDescent="0.25">
      <c r="C41" s="31"/>
      <c r="D41" s="31"/>
      <c r="E41" s="31"/>
      <c r="F41" s="31"/>
      <c r="G41" s="31"/>
      <c r="H41" s="31"/>
      <c r="I41" s="31"/>
      <c r="J41" s="31"/>
      <c r="K41" s="31"/>
      <c r="L41" s="31"/>
      <c r="M41" s="31"/>
      <c r="N41" s="31"/>
      <c r="S41" s="55"/>
      <c r="T41" s="55"/>
    </row>
    <row r="42" spans="3:20" x14ac:dyDescent="0.25">
      <c r="C42" s="31"/>
      <c r="D42" s="31"/>
      <c r="E42" s="31"/>
      <c r="F42" s="31"/>
      <c r="G42" s="31"/>
      <c r="H42" s="31"/>
      <c r="I42" s="31"/>
      <c r="J42" s="31"/>
      <c r="K42" s="31"/>
      <c r="L42" s="31"/>
      <c r="M42" s="31"/>
      <c r="N42" s="31"/>
      <c r="S42" s="55"/>
      <c r="T42" s="55"/>
    </row>
    <row r="43" spans="3:20" x14ac:dyDescent="0.25">
      <c r="C43" s="31"/>
      <c r="D43" s="31"/>
      <c r="E43" s="31"/>
      <c r="F43" s="31"/>
      <c r="G43" s="31"/>
      <c r="H43" s="31"/>
      <c r="I43" s="31"/>
      <c r="J43" s="31"/>
      <c r="K43" s="31"/>
      <c r="L43" s="31"/>
      <c r="M43" s="31"/>
      <c r="N43" s="31"/>
      <c r="S43" s="55"/>
      <c r="T43" s="55"/>
    </row>
    <row r="44" spans="3:20" x14ac:dyDescent="0.25">
      <c r="C44" s="31"/>
      <c r="D44" s="31"/>
      <c r="E44" s="31"/>
      <c r="F44" s="31"/>
      <c r="G44" s="31"/>
      <c r="H44" s="31"/>
      <c r="I44" s="31"/>
      <c r="J44" s="31"/>
      <c r="K44" s="31"/>
      <c r="L44" s="31"/>
      <c r="M44" s="31"/>
      <c r="N44" s="31"/>
      <c r="S44" s="55"/>
      <c r="T44" s="55"/>
    </row>
    <row r="45" spans="3:20" x14ac:dyDescent="0.25">
      <c r="C45" s="31"/>
      <c r="D45" s="31"/>
      <c r="E45" s="31"/>
      <c r="F45" s="31"/>
      <c r="G45" s="31"/>
      <c r="H45" s="31"/>
      <c r="I45" s="31"/>
      <c r="J45" s="31"/>
      <c r="K45" s="31"/>
      <c r="L45" s="31"/>
      <c r="M45" s="31"/>
      <c r="N45" s="31"/>
      <c r="S45" s="55"/>
      <c r="T45" s="55"/>
    </row>
    <row r="46" spans="3:20" x14ac:dyDescent="0.25">
      <c r="C46" s="31"/>
      <c r="D46" s="31"/>
      <c r="E46" s="31"/>
      <c r="F46" s="31"/>
      <c r="G46" s="31"/>
      <c r="H46" s="31"/>
      <c r="I46" s="31"/>
      <c r="J46" s="31"/>
      <c r="K46" s="31"/>
      <c r="L46" s="31"/>
      <c r="M46" s="31"/>
      <c r="N46" s="31"/>
      <c r="S46" s="55"/>
      <c r="T46" s="55"/>
    </row>
    <row r="47" spans="3:20" x14ac:dyDescent="0.25">
      <c r="C47" s="31"/>
      <c r="D47" s="31"/>
      <c r="E47" s="31"/>
      <c r="F47" s="31"/>
      <c r="G47" s="31"/>
      <c r="H47" s="31"/>
      <c r="I47" s="31"/>
      <c r="J47" s="31"/>
      <c r="K47" s="31"/>
      <c r="L47" s="31"/>
      <c r="M47" s="31"/>
      <c r="N47" s="31"/>
      <c r="S47" s="55"/>
      <c r="T47" s="55"/>
    </row>
    <row r="48" spans="3:20" x14ac:dyDescent="0.25">
      <c r="C48" s="31"/>
      <c r="D48" s="31"/>
      <c r="E48" s="31"/>
      <c r="F48" s="31"/>
      <c r="G48" s="31"/>
      <c r="H48" s="31"/>
      <c r="I48" s="31"/>
      <c r="J48" s="31"/>
      <c r="K48" s="31"/>
      <c r="L48" s="31"/>
      <c r="M48" s="31"/>
      <c r="N48" s="31"/>
      <c r="S48" s="55"/>
      <c r="T48" s="55"/>
    </row>
    <row r="49" spans="3:20" x14ac:dyDescent="0.25">
      <c r="C49" s="31"/>
      <c r="D49" s="31"/>
      <c r="E49" s="31"/>
      <c r="F49" s="31"/>
      <c r="G49" s="31"/>
      <c r="H49" s="31"/>
      <c r="I49" s="31"/>
      <c r="J49" s="31"/>
      <c r="K49" s="31"/>
      <c r="L49" s="31"/>
      <c r="M49" s="31"/>
      <c r="N49" s="31"/>
      <c r="S49" s="55"/>
      <c r="T49" s="55"/>
    </row>
    <row r="50" spans="3:20" x14ac:dyDescent="0.25">
      <c r="C50" s="31"/>
      <c r="D50" s="31"/>
      <c r="E50" s="31"/>
      <c r="F50" s="31"/>
      <c r="G50" s="31"/>
      <c r="H50" s="31"/>
      <c r="I50" s="31"/>
      <c r="J50" s="31"/>
      <c r="K50" s="31"/>
      <c r="L50" s="31"/>
      <c r="M50" s="31"/>
      <c r="N50" s="31"/>
      <c r="S50" s="55"/>
      <c r="T50" s="55"/>
    </row>
    <row r="51" spans="3:20" x14ac:dyDescent="0.25">
      <c r="C51" s="31"/>
      <c r="D51" s="31"/>
      <c r="E51" s="31"/>
      <c r="F51" s="31"/>
      <c r="G51" s="31"/>
      <c r="H51" s="31"/>
      <c r="I51" s="31"/>
      <c r="J51" s="31"/>
      <c r="K51" s="31"/>
      <c r="L51" s="31"/>
      <c r="M51" s="31"/>
      <c r="N51" s="31"/>
      <c r="S51" s="55"/>
      <c r="T51" s="55"/>
    </row>
    <row r="52" spans="3:20" x14ac:dyDescent="0.25">
      <c r="C52" s="31"/>
      <c r="D52" s="31"/>
      <c r="E52" s="31"/>
      <c r="F52" s="31"/>
      <c r="G52" s="31"/>
      <c r="H52" s="31"/>
      <c r="I52" s="31"/>
      <c r="J52" s="31"/>
      <c r="K52" s="31"/>
      <c r="L52" s="31"/>
      <c r="M52" s="31"/>
      <c r="N52" s="31"/>
      <c r="S52" s="55"/>
      <c r="T52" s="55"/>
    </row>
    <row r="53" spans="3:20" x14ac:dyDescent="0.25">
      <c r="C53" s="31"/>
      <c r="D53" s="31"/>
      <c r="E53" s="31"/>
      <c r="F53" s="31"/>
      <c r="G53" s="31"/>
      <c r="H53" s="31"/>
      <c r="I53" s="31"/>
      <c r="J53" s="31"/>
      <c r="K53" s="31"/>
      <c r="L53" s="31"/>
      <c r="M53" s="31"/>
      <c r="N53" s="31"/>
      <c r="S53" s="55"/>
      <c r="T53" s="55"/>
    </row>
    <row r="54" spans="3:20" x14ac:dyDescent="0.25">
      <c r="C54" s="31"/>
      <c r="D54" s="31"/>
      <c r="E54" s="31"/>
      <c r="F54" s="31"/>
      <c r="G54" s="31"/>
      <c r="H54" s="31"/>
      <c r="I54" s="31"/>
      <c r="J54" s="31"/>
      <c r="K54" s="31"/>
      <c r="L54" s="31"/>
      <c r="M54" s="31"/>
      <c r="N54" s="31"/>
      <c r="S54" s="55"/>
      <c r="T54" s="55"/>
    </row>
    <row r="55" spans="3:20" x14ac:dyDescent="0.25">
      <c r="C55" s="31"/>
      <c r="D55" s="31"/>
      <c r="E55" s="31"/>
      <c r="F55" s="31"/>
      <c r="G55" s="31"/>
      <c r="H55" s="31"/>
      <c r="I55" s="31"/>
      <c r="J55" s="31"/>
      <c r="K55" s="31"/>
      <c r="L55" s="31"/>
      <c r="M55" s="31"/>
      <c r="N55" s="31"/>
      <c r="S55" s="55"/>
      <c r="T55" s="55"/>
    </row>
    <row r="56" spans="3:20" x14ac:dyDescent="0.25">
      <c r="C56" s="31"/>
      <c r="D56" s="31"/>
      <c r="E56" s="31"/>
      <c r="F56" s="31"/>
      <c r="G56" s="31"/>
      <c r="H56" s="31"/>
      <c r="I56" s="31"/>
      <c r="J56" s="31"/>
      <c r="K56" s="31"/>
      <c r="L56" s="31"/>
      <c r="M56" s="31"/>
      <c r="N56" s="31"/>
      <c r="S56" s="55"/>
      <c r="T56" s="55"/>
    </row>
    <row r="57" spans="3:20" x14ac:dyDescent="0.25">
      <c r="C57" s="31"/>
      <c r="D57" s="31"/>
      <c r="E57" s="31"/>
      <c r="F57" s="31"/>
      <c r="G57" s="31"/>
      <c r="H57" s="31"/>
      <c r="I57" s="31"/>
      <c r="J57" s="31"/>
      <c r="K57" s="31"/>
      <c r="L57" s="31"/>
      <c r="M57" s="31"/>
      <c r="N57" s="31"/>
      <c r="S57" s="55"/>
      <c r="T57" s="55"/>
    </row>
    <row r="58" spans="3:20" x14ac:dyDescent="0.25">
      <c r="C58" s="31"/>
      <c r="D58" s="31"/>
      <c r="E58" s="31"/>
      <c r="F58" s="31"/>
      <c r="G58" s="31"/>
      <c r="H58" s="31"/>
      <c r="I58" s="31"/>
      <c r="J58" s="31"/>
      <c r="K58" s="31"/>
      <c r="L58" s="31"/>
      <c r="M58" s="31"/>
      <c r="N58" s="31"/>
      <c r="S58" s="55"/>
      <c r="T58" s="55"/>
    </row>
    <row r="59" spans="3:20" x14ac:dyDescent="0.25">
      <c r="C59" s="31"/>
      <c r="D59" s="31"/>
      <c r="E59" s="31"/>
      <c r="F59" s="31"/>
      <c r="G59" s="31"/>
      <c r="H59" s="31"/>
      <c r="I59" s="31"/>
      <c r="J59" s="31"/>
      <c r="K59" s="31"/>
      <c r="L59" s="31"/>
      <c r="M59" s="31"/>
      <c r="N59" s="31"/>
      <c r="S59" s="55"/>
      <c r="T59" s="55"/>
    </row>
    <row r="60" spans="3:20" x14ac:dyDescent="0.25">
      <c r="C60" s="31"/>
      <c r="D60" s="31"/>
      <c r="E60" s="31"/>
      <c r="F60" s="31"/>
      <c r="G60" s="31"/>
      <c r="H60" s="31"/>
      <c r="I60" s="31"/>
      <c r="J60" s="31"/>
      <c r="K60" s="31"/>
      <c r="L60" s="31"/>
      <c r="M60" s="31"/>
      <c r="N60" s="31"/>
      <c r="S60" s="55"/>
      <c r="T60" s="55"/>
    </row>
    <row r="61" spans="3:20" x14ac:dyDescent="0.25">
      <c r="C61" s="31"/>
      <c r="D61" s="31"/>
      <c r="E61" s="31"/>
      <c r="F61" s="31"/>
      <c r="G61" s="31"/>
      <c r="H61" s="31"/>
      <c r="I61" s="31"/>
      <c r="J61" s="31"/>
      <c r="K61" s="31"/>
      <c r="L61" s="31"/>
      <c r="M61" s="31"/>
      <c r="N61" s="31"/>
      <c r="S61" s="55"/>
      <c r="T61" s="55"/>
    </row>
    <row r="62" spans="3:20" x14ac:dyDescent="0.25">
      <c r="C62" s="31"/>
      <c r="D62" s="31"/>
      <c r="E62" s="31"/>
      <c r="F62" s="31"/>
      <c r="G62" s="31"/>
      <c r="H62" s="31"/>
      <c r="I62" s="31"/>
      <c r="J62" s="31"/>
      <c r="K62" s="31"/>
      <c r="L62" s="31"/>
      <c r="M62" s="31"/>
      <c r="N62" s="31"/>
      <c r="S62" s="55"/>
      <c r="T62" s="55"/>
    </row>
    <row r="63" spans="3:20" x14ac:dyDescent="0.25">
      <c r="C63" s="31"/>
      <c r="D63" s="31"/>
      <c r="E63" s="31"/>
      <c r="F63" s="31"/>
      <c r="G63" s="31"/>
      <c r="H63" s="31"/>
      <c r="I63" s="31"/>
      <c r="J63" s="31"/>
      <c r="K63" s="31"/>
      <c r="L63" s="31"/>
      <c r="M63" s="31"/>
      <c r="N63" s="31"/>
      <c r="S63" s="55"/>
      <c r="T63" s="55"/>
    </row>
    <row r="64" spans="3:20" x14ac:dyDescent="0.25">
      <c r="C64" s="31"/>
      <c r="D64" s="31"/>
      <c r="E64" s="31"/>
      <c r="F64" s="31"/>
      <c r="G64" s="31"/>
      <c r="H64" s="31"/>
      <c r="I64" s="31"/>
      <c r="J64" s="31"/>
      <c r="K64" s="31"/>
      <c r="L64" s="31"/>
      <c r="M64" s="31"/>
      <c r="N64" s="31"/>
      <c r="S64" s="55"/>
      <c r="T64" s="55"/>
    </row>
    <row r="65" spans="3:20" x14ac:dyDescent="0.25">
      <c r="C65" s="31"/>
      <c r="D65" s="31"/>
      <c r="E65" s="31"/>
      <c r="F65" s="31"/>
      <c r="G65" s="31"/>
      <c r="H65" s="31"/>
      <c r="I65" s="31"/>
      <c r="J65" s="31"/>
      <c r="K65" s="31"/>
      <c r="L65" s="31"/>
      <c r="M65" s="31"/>
      <c r="N65" s="31"/>
      <c r="S65" s="55"/>
      <c r="T65" s="55"/>
    </row>
    <row r="66" spans="3:20" x14ac:dyDescent="0.25">
      <c r="C66" s="31"/>
      <c r="D66" s="31"/>
      <c r="E66" s="31"/>
      <c r="F66" s="31"/>
      <c r="G66" s="31"/>
      <c r="H66" s="31"/>
      <c r="I66" s="31"/>
      <c r="J66" s="31"/>
      <c r="K66" s="31"/>
      <c r="L66" s="31"/>
      <c r="M66" s="31"/>
      <c r="N66" s="31"/>
      <c r="S66" s="55"/>
      <c r="T66" s="55"/>
    </row>
    <row r="67" spans="3:20" x14ac:dyDescent="0.25">
      <c r="C67" s="31"/>
      <c r="D67" s="31"/>
      <c r="E67" s="31"/>
      <c r="F67" s="31"/>
      <c r="G67" s="31"/>
      <c r="H67" s="31"/>
      <c r="I67" s="31"/>
      <c r="J67" s="31"/>
      <c r="K67" s="31"/>
      <c r="L67" s="31"/>
      <c r="M67" s="31"/>
      <c r="N67" s="31"/>
      <c r="S67" s="55"/>
      <c r="T67" s="55"/>
    </row>
    <row r="68" spans="3:20" x14ac:dyDescent="0.25">
      <c r="C68" s="31"/>
      <c r="D68" s="31"/>
      <c r="E68" s="31"/>
      <c r="F68" s="31"/>
      <c r="G68" s="31"/>
      <c r="H68" s="31"/>
      <c r="I68" s="31"/>
      <c r="J68" s="31"/>
      <c r="K68" s="31"/>
      <c r="L68" s="31"/>
      <c r="M68" s="31"/>
      <c r="N68" s="31"/>
      <c r="S68" s="55"/>
      <c r="T68" s="55"/>
    </row>
    <row r="69" spans="3:20" x14ac:dyDescent="0.25">
      <c r="C69" s="31"/>
      <c r="D69" s="31"/>
      <c r="E69" s="31"/>
      <c r="F69" s="31"/>
      <c r="G69" s="31"/>
      <c r="H69" s="31"/>
      <c r="I69" s="31"/>
      <c r="J69" s="31"/>
      <c r="K69" s="31"/>
      <c r="L69" s="31"/>
      <c r="M69" s="31"/>
      <c r="N69" s="31"/>
      <c r="S69" s="55"/>
      <c r="T69" s="55"/>
    </row>
    <row r="70" spans="3:20" x14ac:dyDescent="0.25">
      <c r="S70" s="54"/>
      <c r="T70" s="5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0"/>
  <sheetViews>
    <sheetView workbookViewId="0">
      <selection activeCell="C19" sqref="C19:N19"/>
    </sheetView>
  </sheetViews>
  <sheetFormatPr defaultRowHeight="13.2" x14ac:dyDescent="0.25"/>
  <cols>
    <col min="1" max="1" width="22.5546875" style="32" customWidth="1"/>
    <col min="2" max="2" width="20.33203125" style="32" customWidth="1"/>
    <col min="3" max="3" width="13.5546875" style="28" customWidth="1"/>
    <col min="4" max="4" width="13.6640625" style="28" customWidth="1"/>
    <col min="5" max="5" width="12.44140625" style="28" customWidth="1"/>
    <col min="6" max="6" width="11.88671875" style="28" customWidth="1"/>
    <col min="7" max="7" width="12.44140625" style="28" customWidth="1"/>
    <col min="8" max="8" width="12.5546875" style="28" customWidth="1"/>
    <col min="9" max="9" width="12.33203125" style="28" customWidth="1"/>
    <col min="10" max="12" width="11.88671875" style="28" customWidth="1"/>
    <col min="13" max="13" width="13.77734375" style="28" customWidth="1"/>
    <col min="14" max="14" width="13.44140625" style="28" customWidth="1"/>
    <col min="15" max="15" width="9.109375" style="28"/>
    <col min="16" max="17" width="11.109375" style="31" customWidth="1"/>
    <col min="18" max="19" width="9.5546875" style="28" customWidth="1"/>
    <col min="20" max="250" width="9.109375" style="32"/>
    <col min="251" max="251" width="22.5546875" style="32" customWidth="1"/>
    <col min="252" max="252" width="20.33203125" style="32" customWidth="1"/>
    <col min="253" max="253" width="13.5546875" style="32" customWidth="1"/>
    <col min="254" max="254" width="13.6640625" style="32" customWidth="1"/>
    <col min="255" max="255" width="12.44140625" style="32" customWidth="1"/>
    <col min="256" max="256" width="11.88671875" style="32" customWidth="1"/>
    <col min="257" max="257" width="12.44140625" style="32" customWidth="1"/>
    <col min="258" max="258" width="12.5546875" style="32" customWidth="1"/>
    <col min="259" max="259" width="12.33203125" style="32" customWidth="1"/>
    <col min="260" max="262" width="11.88671875" style="32" customWidth="1"/>
    <col min="263" max="263" width="12.6640625" style="32" customWidth="1"/>
    <col min="264" max="264" width="12" style="32" customWidth="1"/>
    <col min="265" max="265" width="9.109375" style="32"/>
    <col min="266" max="266" width="11.88671875" style="32" customWidth="1"/>
    <col min="267" max="267" width="13.88671875" style="32" customWidth="1"/>
    <col min="268" max="268" width="9.109375" style="32"/>
    <col min="269" max="269" width="10.44140625" style="32" bestFit="1" customWidth="1"/>
    <col min="270" max="270" width="9.109375" style="32"/>
    <col min="271" max="271" width="9.44140625" style="32" bestFit="1" customWidth="1"/>
    <col min="272" max="272" width="9.109375" style="32"/>
    <col min="273" max="273" width="8.33203125" style="32" customWidth="1"/>
    <col min="274" max="274" width="11.88671875" style="32" customWidth="1"/>
    <col min="275" max="275" width="11.6640625" style="32" customWidth="1"/>
    <col min="276" max="506" width="9.109375" style="32"/>
    <col min="507" max="507" width="22.5546875" style="32" customWidth="1"/>
    <col min="508" max="508" width="20.33203125" style="32" customWidth="1"/>
    <col min="509" max="509" width="13.5546875" style="32" customWidth="1"/>
    <col min="510" max="510" width="13.6640625" style="32" customWidth="1"/>
    <col min="511" max="511" width="12.44140625" style="32" customWidth="1"/>
    <col min="512" max="512" width="11.88671875" style="32" customWidth="1"/>
    <col min="513" max="513" width="12.44140625" style="32" customWidth="1"/>
    <col min="514" max="514" width="12.5546875" style="32" customWidth="1"/>
    <col min="515" max="515" width="12.33203125" style="32" customWidth="1"/>
    <col min="516" max="518" width="11.88671875" style="32" customWidth="1"/>
    <col min="519" max="519" width="12.6640625" style="32" customWidth="1"/>
    <col min="520" max="520" width="12" style="32" customWidth="1"/>
    <col min="521" max="521" width="9.109375" style="32"/>
    <col min="522" max="522" width="11.88671875" style="32" customWidth="1"/>
    <col min="523" max="523" width="13.88671875" style="32" customWidth="1"/>
    <col min="524" max="524" width="9.109375" style="32"/>
    <col min="525" max="525" width="10.44140625" style="32" bestFit="1" customWidth="1"/>
    <col min="526" max="526" width="9.109375" style="32"/>
    <col min="527" max="527" width="9.44140625" style="32" bestFit="1" customWidth="1"/>
    <col min="528" max="528" width="9.109375" style="32"/>
    <col min="529" max="529" width="8.33203125" style="32" customWidth="1"/>
    <col min="530" max="530" width="11.88671875" style="32" customWidth="1"/>
    <col min="531" max="531" width="11.6640625" style="32" customWidth="1"/>
    <col min="532" max="762" width="9.109375" style="32"/>
    <col min="763" max="763" width="22.5546875" style="32" customWidth="1"/>
    <col min="764" max="764" width="20.33203125" style="32" customWidth="1"/>
    <col min="765" max="765" width="13.5546875" style="32" customWidth="1"/>
    <col min="766" max="766" width="13.6640625" style="32" customWidth="1"/>
    <col min="767" max="767" width="12.44140625" style="32" customWidth="1"/>
    <col min="768" max="768" width="11.88671875" style="32" customWidth="1"/>
    <col min="769" max="769" width="12.44140625" style="32" customWidth="1"/>
    <col min="770" max="770" width="12.5546875" style="32" customWidth="1"/>
    <col min="771" max="771" width="12.33203125" style="32" customWidth="1"/>
    <col min="772" max="774" width="11.88671875" style="32" customWidth="1"/>
    <col min="775" max="775" width="12.6640625" style="32" customWidth="1"/>
    <col min="776" max="776" width="12" style="32" customWidth="1"/>
    <col min="777" max="777" width="9.109375" style="32"/>
    <col min="778" max="778" width="11.88671875" style="32" customWidth="1"/>
    <col min="779" max="779" width="13.88671875" style="32" customWidth="1"/>
    <col min="780" max="780" width="9.109375" style="32"/>
    <col min="781" max="781" width="10.44140625" style="32" bestFit="1" customWidth="1"/>
    <col min="782" max="782" width="9.109375" style="32"/>
    <col min="783" max="783" width="9.44140625" style="32" bestFit="1" customWidth="1"/>
    <col min="784" max="784" width="9.109375" style="32"/>
    <col min="785" max="785" width="8.33203125" style="32" customWidth="1"/>
    <col min="786" max="786" width="11.88671875" style="32" customWidth="1"/>
    <col min="787" max="787" width="11.6640625" style="32" customWidth="1"/>
    <col min="788" max="1018" width="9.109375" style="32"/>
    <col min="1019" max="1019" width="22.5546875" style="32" customWidth="1"/>
    <col min="1020" max="1020" width="20.33203125" style="32" customWidth="1"/>
    <col min="1021" max="1021" width="13.5546875" style="32" customWidth="1"/>
    <col min="1022" max="1022" width="13.6640625" style="32" customWidth="1"/>
    <col min="1023" max="1023" width="12.44140625" style="32" customWidth="1"/>
    <col min="1024" max="1024" width="11.88671875" style="32" customWidth="1"/>
    <col min="1025" max="1025" width="12.44140625" style="32" customWidth="1"/>
    <col min="1026" max="1026" width="12.5546875" style="32" customWidth="1"/>
    <col min="1027" max="1027" width="12.33203125" style="32" customWidth="1"/>
    <col min="1028" max="1030" width="11.88671875" style="32" customWidth="1"/>
    <col min="1031" max="1031" width="12.6640625" style="32" customWidth="1"/>
    <col min="1032" max="1032" width="12" style="32" customWidth="1"/>
    <col min="1033" max="1033" width="9.109375" style="32"/>
    <col min="1034" max="1034" width="11.88671875" style="32" customWidth="1"/>
    <col min="1035" max="1035" width="13.88671875" style="32" customWidth="1"/>
    <col min="1036" max="1036" width="9.109375" style="32"/>
    <col min="1037" max="1037" width="10.44140625" style="32" bestFit="1" customWidth="1"/>
    <col min="1038" max="1038" width="9.109375" style="32"/>
    <col min="1039" max="1039" width="9.44140625" style="32" bestFit="1" customWidth="1"/>
    <col min="1040" max="1040" width="9.109375" style="32"/>
    <col min="1041" max="1041" width="8.33203125" style="32" customWidth="1"/>
    <col min="1042" max="1042" width="11.88671875" style="32" customWidth="1"/>
    <col min="1043" max="1043" width="11.6640625" style="32" customWidth="1"/>
    <col min="1044" max="1274" width="9.109375" style="32"/>
    <col min="1275" max="1275" width="22.5546875" style="32" customWidth="1"/>
    <col min="1276" max="1276" width="20.33203125" style="32" customWidth="1"/>
    <col min="1277" max="1277" width="13.5546875" style="32" customWidth="1"/>
    <col min="1278" max="1278" width="13.6640625" style="32" customWidth="1"/>
    <col min="1279" max="1279" width="12.44140625" style="32" customWidth="1"/>
    <col min="1280" max="1280" width="11.88671875" style="32" customWidth="1"/>
    <col min="1281" max="1281" width="12.44140625" style="32" customWidth="1"/>
    <col min="1282" max="1282" width="12.5546875" style="32" customWidth="1"/>
    <col min="1283" max="1283" width="12.33203125" style="32" customWidth="1"/>
    <col min="1284" max="1286" width="11.88671875" style="32" customWidth="1"/>
    <col min="1287" max="1287" width="12.6640625" style="32" customWidth="1"/>
    <col min="1288" max="1288" width="12" style="32" customWidth="1"/>
    <col min="1289" max="1289" width="9.109375" style="32"/>
    <col min="1290" max="1290" width="11.88671875" style="32" customWidth="1"/>
    <col min="1291" max="1291" width="13.88671875" style="32" customWidth="1"/>
    <col min="1292" max="1292" width="9.109375" style="32"/>
    <col min="1293" max="1293" width="10.44140625" style="32" bestFit="1" customWidth="1"/>
    <col min="1294" max="1294" width="9.109375" style="32"/>
    <col min="1295" max="1295" width="9.44140625" style="32" bestFit="1" customWidth="1"/>
    <col min="1296" max="1296" width="9.109375" style="32"/>
    <col min="1297" max="1297" width="8.33203125" style="32" customWidth="1"/>
    <col min="1298" max="1298" width="11.88671875" style="32" customWidth="1"/>
    <col min="1299" max="1299" width="11.6640625" style="32" customWidth="1"/>
    <col min="1300" max="1530" width="9.109375" style="32"/>
    <col min="1531" max="1531" width="22.5546875" style="32" customWidth="1"/>
    <col min="1532" max="1532" width="20.33203125" style="32" customWidth="1"/>
    <col min="1533" max="1533" width="13.5546875" style="32" customWidth="1"/>
    <col min="1534" max="1534" width="13.6640625" style="32" customWidth="1"/>
    <col min="1535" max="1535" width="12.44140625" style="32" customWidth="1"/>
    <col min="1536" max="1536" width="11.88671875" style="32" customWidth="1"/>
    <col min="1537" max="1537" width="12.44140625" style="32" customWidth="1"/>
    <col min="1538" max="1538" width="12.5546875" style="32" customWidth="1"/>
    <col min="1539" max="1539" width="12.33203125" style="32" customWidth="1"/>
    <col min="1540" max="1542" width="11.88671875" style="32" customWidth="1"/>
    <col min="1543" max="1543" width="12.6640625" style="32" customWidth="1"/>
    <col min="1544" max="1544" width="12" style="32" customWidth="1"/>
    <col min="1545" max="1545" width="9.109375" style="32"/>
    <col min="1546" max="1546" width="11.88671875" style="32" customWidth="1"/>
    <col min="1547" max="1547" width="13.88671875" style="32" customWidth="1"/>
    <col min="1548" max="1548" width="9.109375" style="32"/>
    <col min="1549" max="1549" width="10.44140625" style="32" bestFit="1" customWidth="1"/>
    <col min="1550" max="1550" width="9.109375" style="32"/>
    <col min="1551" max="1551" width="9.44140625" style="32" bestFit="1" customWidth="1"/>
    <col min="1552" max="1552" width="9.109375" style="32"/>
    <col min="1553" max="1553" width="8.33203125" style="32" customWidth="1"/>
    <col min="1554" max="1554" width="11.88671875" style="32" customWidth="1"/>
    <col min="1555" max="1555" width="11.6640625" style="32" customWidth="1"/>
    <col min="1556" max="1786" width="9.109375" style="32"/>
    <col min="1787" max="1787" width="22.5546875" style="32" customWidth="1"/>
    <col min="1788" max="1788" width="20.33203125" style="32" customWidth="1"/>
    <col min="1789" max="1789" width="13.5546875" style="32" customWidth="1"/>
    <col min="1790" max="1790" width="13.6640625" style="32" customWidth="1"/>
    <col min="1791" max="1791" width="12.44140625" style="32" customWidth="1"/>
    <col min="1792" max="1792" width="11.88671875" style="32" customWidth="1"/>
    <col min="1793" max="1793" width="12.44140625" style="32" customWidth="1"/>
    <col min="1794" max="1794" width="12.5546875" style="32" customWidth="1"/>
    <col min="1795" max="1795" width="12.33203125" style="32" customWidth="1"/>
    <col min="1796" max="1798" width="11.88671875" style="32" customWidth="1"/>
    <col min="1799" max="1799" width="12.6640625" style="32" customWidth="1"/>
    <col min="1800" max="1800" width="12" style="32" customWidth="1"/>
    <col min="1801" max="1801" width="9.109375" style="32"/>
    <col min="1802" max="1802" width="11.88671875" style="32" customWidth="1"/>
    <col min="1803" max="1803" width="13.88671875" style="32" customWidth="1"/>
    <col min="1804" max="1804" width="9.109375" style="32"/>
    <col min="1805" max="1805" width="10.44140625" style="32" bestFit="1" customWidth="1"/>
    <col min="1806" max="1806" width="9.109375" style="32"/>
    <col min="1807" max="1807" width="9.44140625" style="32" bestFit="1" customWidth="1"/>
    <col min="1808" max="1808" width="9.109375" style="32"/>
    <col min="1809" max="1809" width="8.33203125" style="32" customWidth="1"/>
    <col min="1810" max="1810" width="11.88671875" style="32" customWidth="1"/>
    <col min="1811" max="1811" width="11.6640625" style="32" customWidth="1"/>
    <col min="1812" max="2042" width="9.109375" style="32"/>
    <col min="2043" max="2043" width="22.5546875" style="32" customWidth="1"/>
    <col min="2044" max="2044" width="20.33203125" style="32" customWidth="1"/>
    <col min="2045" max="2045" width="13.5546875" style="32" customWidth="1"/>
    <col min="2046" max="2046" width="13.6640625" style="32" customWidth="1"/>
    <col min="2047" max="2047" width="12.44140625" style="32" customWidth="1"/>
    <col min="2048" max="2048" width="11.88671875" style="32" customWidth="1"/>
    <col min="2049" max="2049" width="12.44140625" style="32" customWidth="1"/>
    <col min="2050" max="2050" width="12.5546875" style="32" customWidth="1"/>
    <col min="2051" max="2051" width="12.33203125" style="32" customWidth="1"/>
    <col min="2052" max="2054" width="11.88671875" style="32" customWidth="1"/>
    <col min="2055" max="2055" width="12.6640625" style="32" customWidth="1"/>
    <col min="2056" max="2056" width="12" style="32" customWidth="1"/>
    <col min="2057" max="2057" width="9.109375" style="32"/>
    <col min="2058" max="2058" width="11.88671875" style="32" customWidth="1"/>
    <col min="2059" max="2059" width="13.88671875" style="32" customWidth="1"/>
    <col min="2060" max="2060" width="9.109375" style="32"/>
    <col min="2061" max="2061" width="10.44140625" style="32" bestFit="1" customWidth="1"/>
    <col min="2062" max="2062" width="9.109375" style="32"/>
    <col min="2063" max="2063" width="9.44140625" style="32" bestFit="1" customWidth="1"/>
    <col min="2064" max="2064" width="9.109375" style="32"/>
    <col min="2065" max="2065" width="8.33203125" style="32" customWidth="1"/>
    <col min="2066" max="2066" width="11.88671875" style="32" customWidth="1"/>
    <col min="2067" max="2067" width="11.6640625" style="32" customWidth="1"/>
    <col min="2068" max="2298" width="9.109375" style="32"/>
    <col min="2299" max="2299" width="22.5546875" style="32" customWidth="1"/>
    <col min="2300" max="2300" width="20.33203125" style="32" customWidth="1"/>
    <col min="2301" max="2301" width="13.5546875" style="32" customWidth="1"/>
    <col min="2302" max="2302" width="13.6640625" style="32" customWidth="1"/>
    <col min="2303" max="2303" width="12.44140625" style="32" customWidth="1"/>
    <col min="2304" max="2304" width="11.88671875" style="32" customWidth="1"/>
    <col min="2305" max="2305" width="12.44140625" style="32" customWidth="1"/>
    <col min="2306" max="2306" width="12.5546875" style="32" customWidth="1"/>
    <col min="2307" max="2307" width="12.33203125" style="32" customWidth="1"/>
    <col min="2308" max="2310" width="11.88671875" style="32" customWidth="1"/>
    <col min="2311" max="2311" width="12.6640625" style="32" customWidth="1"/>
    <col min="2312" max="2312" width="12" style="32" customWidth="1"/>
    <col min="2313" max="2313" width="9.109375" style="32"/>
    <col min="2314" max="2314" width="11.88671875" style="32" customWidth="1"/>
    <col min="2315" max="2315" width="13.88671875" style="32" customWidth="1"/>
    <col min="2316" max="2316" width="9.109375" style="32"/>
    <col min="2317" max="2317" width="10.44140625" style="32" bestFit="1" customWidth="1"/>
    <col min="2318" max="2318" width="9.109375" style="32"/>
    <col min="2319" max="2319" width="9.44140625" style="32" bestFit="1" customWidth="1"/>
    <col min="2320" max="2320" width="9.109375" style="32"/>
    <col min="2321" max="2321" width="8.33203125" style="32" customWidth="1"/>
    <col min="2322" max="2322" width="11.88671875" style="32" customWidth="1"/>
    <col min="2323" max="2323" width="11.6640625" style="32" customWidth="1"/>
    <col min="2324" max="2554" width="9.109375" style="32"/>
    <col min="2555" max="2555" width="22.5546875" style="32" customWidth="1"/>
    <col min="2556" max="2556" width="20.33203125" style="32" customWidth="1"/>
    <col min="2557" max="2557" width="13.5546875" style="32" customWidth="1"/>
    <col min="2558" max="2558" width="13.6640625" style="32" customWidth="1"/>
    <col min="2559" max="2559" width="12.44140625" style="32" customWidth="1"/>
    <col min="2560" max="2560" width="11.88671875" style="32" customWidth="1"/>
    <col min="2561" max="2561" width="12.44140625" style="32" customWidth="1"/>
    <col min="2562" max="2562" width="12.5546875" style="32" customWidth="1"/>
    <col min="2563" max="2563" width="12.33203125" style="32" customWidth="1"/>
    <col min="2564" max="2566" width="11.88671875" style="32" customWidth="1"/>
    <col min="2567" max="2567" width="12.6640625" style="32" customWidth="1"/>
    <col min="2568" max="2568" width="12" style="32" customWidth="1"/>
    <col min="2569" max="2569" width="9.109375" style="32"/>
    <col min="2570" max="2570" width="11.88671875" style="32" customWidth="1"/>
    <col min="2571" max="2571" width="13.88671875" style="32" customWidth="1"/>
    <col min="2572" max="2572" width="9.109375" style="32"/>
    <col min="2573" max="2573" width="10.44140625" style="32" bestFit="1" customWidth="1"/>
    <col min="2574" max="2574" width="9.109375" style="32"/>
    <col min="2575" max="2575" width="9.44140625" style="32" bestFit="1" customWidth="1"/>
    <col min="2576" max="2576" width="9.109375" style="32"/>
    <col min="2577" max="2577" width="8.33203125" style="32" customWidth="1"/>
    <col min="2578" max="2578" width="11.88671875" style="32" customWidth="1"/>
    <col min="2579" max="2579" width="11.6640625" style="32" customWidth="1"/>
    <col min="2580" max="2810" width="9.109375" style="32"/>
    <col min="2811" max="2811" width="22.5546875" style="32" customWidth="1"/>
    <col min="2812" max="2812" width="20.33203125" style="32" customWidth="1"/>
    <col min="2813" max="2813" width="13.5546875" style="32" customWidth="1"/>
    <col min="2814" max="2814" width="13.6640625" style="32" customWidth="1"/>
    <col min="2815" max="2815" width="12.44140625" style="32" customWidth="1"/>
    <col min="2816" max="2816" width="11.88671875" style="32" customWidth="1"/>
    <col min="2817" max="2817" width="12.44140625" style="32" customWidth="1"/>
    <col min="2818" max="2818" width="12.5546875" style="32" customWidth="1"/>
    <col min="2819" max="2819" width="12.33203125" style="32" customWidth="1"/>
    <col min="2820" max="2822" width="11.88671875" style="32" customWidth="1"/>
    <col min="2823" max="2823" width="12.6640625" style="32" customWidth="1"/>
    <col min="2824" max="2824" width="12" style="32" customWidth="1"/>
    <col min="2825" max="2825" width="9.109375" style="32"/>
    <col min="2826" max="2826" width="11.88671875" style="32" customWidth="1"/>
    <col min="2827" max="2827" width="13.88671875" style="32" customWidth="1"/>
    <col min="2828" max="2828" width="9.109375" style="32"/>
    <col min="2829" max="2829" width="10.44140625" style="32" bestFit="1" customWidth="1"/>
    <col min="2830" max="2830" width="9.109375" style="32"/>
    <col min="2831" max="2831" width="9.44140625" style="32" bestFit="1" customWidth="1"/>
    <col min="2832" max="2832" width="9.109375" style="32"/>
    <col min="2833" max="2833" width="8.33203125" style="32" customWidth="1"/>
    <col min="2834" max="2834" width="11.88671875" style="32" customWidth="1"/>
    <col min="2835" max="2835" width="11.6640625" style="32" customWidth="1"/>
    <col min="2836" max="3066" width="9.109375" style="32"/>
    <col min="3067" max="3067" width="22.5546875" style="32" customWidth="1"/>
    <col min="3068" max="3068" width="20.33203125" style="32" customWidth="1"/>
    <col min="3069" max="3069" width="13.5546875" style="32" customWidth="1"/>
    <col min="3070" max="3070" width="13.6640625" style="32" customWidth="1"/>
    <col min="3071" max="3071" width="12.44140625" style="32" customWidth="1"/>
    <col min="3072" max="3072" width="11.88671875" style="32" customWidth="1"/>
    <col min="3073" max="3073" width="12.44140625" style="32" customWidth="1"/>
    <col min="3074" max="3074" width="12.5546875" style="32" customWidth="1"/>
    <col min="3075" max="3075" width="12.33203125" style="32" customWidth="1"/>
    <col min="3076" max="3078" width="11.88671875" style="32" customWidth="1"/>
    <col min="3079" max="3079" width="12.6640625" style="32" customWidth="1"/>
    <col min="3080" max="3080" width="12" style="32" customWidth="1"/>
    <col min="3081" max="3081" width="9.109375" style="32"/>
    <col min="3082" max="3082" width="11.88671875" style="32" customWidth="1"/>
    <col min="3083" max="3083" width="13.88671875" style="32" customWidth="1"/>
    <col min="3084" max="3084" width="9.109375" style="32"/>
    <col min="3085" max="3085" width="10.44140625" style="32" bestFit="1" customWidth="1"/>
    <col min="3086" max="3086" width="9.109375" style="32"/>
    <col min="3087" max="3087" width="9.44140625" style="32" bestFit="1" customWidth="1"/>
    <col min="3088" max="3088" width="9.109375" style="32"/>
    <col min="3089" max="3089" width="8.33203125" style="32" customWidth="1"/>
    <col min="3090" max="3090" width="11.88671875" style="32" customWidth="1"/>
    <col min="3091" max="3091" width="11.6640625" style="32" customWidth="1"/>
    <col min="3092" max="3322" width="9.109375" style="32"/>
    <col min="3323" max="3323" width="22.5546875" style="32" customWidth="1"/>
    <col min="3324" max="3324" width="20.33203125" style="32" customWidth="1"/>
    <col min="3325" max="3325" width="13.5546875" style="32" customWidth="1"/>
    <col min="3326" max="3326" width="13.6640625" style="32" customWidth="1"/>
    <col min="3327" max="3327" width="12.44140625" style="32" customWidth="1"/>
    <col min="3328" max="3328" width="11.88671875" style="32" customWidth="1"/>
    <col min="3329" max="3329" width="12.44140625" style="32" customWidth="1"/>
    <col min="3330" max="3330" width="12.5546875" style="32" customWidth="1"/>
    <col min="3331" max="3331" width="12.33203125" style="32" customWidth="1"/>
    <col min="3332" max="3334" width="11.88671875" style="32" customWidth="1"/>
    <col min="3335" max="3335" width="12.6640625" style="32" customWidth="1"/>
    <col min="3336" max="3336" width="12" style="32" customWidth="1"/>
    <col min="3337" max="3337" width="9.109375" style="32"/>
    <col min="3338" max="3338" width="11.88671875" style="32" customWidth="1"/>
    <col min="3339" max="3339" width="13.88671875" style="32" customWidth="1"/>
    <col min="3340" max="3340" width="9.109375" style="32"/>
    <col min="3341" max="3341" width="10.44140625" style="32" bestFit="1" customWidth="1"/>
    <col min="3342" max="3342" width="9.109375" style="32"/>
    <col min="3343" max="3343" width="9.44140625" style="32" bestFit="1" customWidth="1"/>
    <col min="3344" max="3344" width="9.109375" style="32"/>
    <col min="3345" max="3345" width="8.33203125" style="32" customWidth="1"/>
    <col min="3346" max="3346" width="11.88671875" style="32" customWidth="1"/>
    <col min="3347" max="3347" width="11.6640625" style="32" customWidth="1"/>
    <col min="3348" max="3578" width="9.109375" style="32"/>
    <col min="3579" max="3579" width="22.5546875" style="32" customWidth="1"/>
    <col min="3580" max="3580" width="20.33203125" style="32" customWidth="1"/>
    <col min="3581" max="3581" width="13.5546875" style="32" customWidth="1"/>
    <col min="3582" max="3582" width="13.6640625" style="32" customWidth="1"/>
    <col min="3583" max="3583" width="12.44140625" style="32" customWidth="1"/>
    <col min="3584" max="3584" width="11.88671875" style="32" customWidth="1"/>
    <col min="3585" max="3585" width="12.44140625" style="32" customWidth="1"/>
    <col min="3586" max="3586" width="12.5546875" style="32" customWidth="1"/>
    <col min="3587" max="3587" width="12.33203125" style="32" customWidth="1"/>
    <col min="3588" max="3590" width="11.88671875" style="32" customWidth="1"/>
    <col min="3591" max="3591" width="12.6640625" style="32" customWidth="1"/>
    <col min="3592" max="3592" width="12" style="32" customWidth="1"/>
    <col min="3593" max="3593" width="9.109375" style="32"/>
    <col min="3594" max="3594" width="11.88671875" style="32" customWidth="1"/>
    <col min="3595" max="3595" width="13.88671875" style="32" customWidth="1"/>
    <col min="3596" max="3596" width="9.109375" style="32"/>
    <col min="3597" max="3597" width="10.44140625" style="32" bestFit="1" customWidth="1"/>
    <col min="3598" max="3598" width="9.109375" style="32"/>
    <col min="3599" max="3599" width="9.44140625" style="32" bestFit="1" customWidth="1"/>
    <col min="3600" max="3600" width="9.109375" style="32"/>
    <col min="3601" max="3601" width="8.33203125" style="32" customWidth="1"/>
    <col min="3602" max="3602" width="11.88671875" style="32" customWidth="1"/>
    <col min="3603" max="3603" width="11.6640625" style="32" customWidth="1"/>
    <col min="3604" max="3834" width="9.109375" style="32"/>
    <col min="3835" max="3835" width="22.5546875" style="32" customWidth="1"/>
    <col min="3836" max="3836" width="20.33203125" style="32" customWidth="1"/>
    <col min="3837" max="3837" width="13.5546875" style="32" customWidth="1"/>
    <col min="3838" max="3838" width="13.6640625" style="32" customWidth="1"/>
    <col min="3839" max="3839" width="12.44140625" style="32" customWidth="1"/>
    <col min="3840" max="3840" width="11.88671875" style="32" customWidth="1"/>
    <col min="3841" max="3841" width="12.44140625" style="32" customWidth="1"/>
    <col min="3842" max="3842" width="12.5546875" style="32" customWidth="1"/>
    <col min="3843" max="3843" width="12.33203125" style="32" customWidth="1"/>
    <col min="3844" max="3846" width="11.88671875" style="32" customWidth="1"/>
    <col min="3847" max="3847" width="12.6640625" style="32" customWidth="1"/>
    <col min="3848" max="3848" width="12" style="32" customWidth="1"/>
    <col min="3849" max="3849" width="9.109375" style="32"/>
    <col min="3850" max="3850" width="11.88671875" style="32" customWidth="1"/>
    <col min="3851" max="3851" width="13.88671875" style="32" customWidth="1"/>
    <col min="3852" max="3852" width="9.109375" style="32"/>
    <col min="3853" max="3853" width="10.44140625" style="32" bestFit="1" customWidth="1"/>
    <col min="3854" max="3854" width="9.109375" style="32"/>
    <col min="3855" max="3855" width="9.44140625" style="32" bestFit="1" customWidth="1"/>
    <col min="3856" max="3856" width="9.109375" style="32"/>
    <col min="3857" max="3857" width="8.33203125" style="32" customWidth="1"/>
    <col min="3858" max="3858" width="11.88671875" style="32" customWidth="1"/>
    <col min="3859" max="3859" width="11.6640625" style="32" customWidth="1"/>
    <col min="3860" max="4090" width="9.109375" style="32"/>
    <col min="4091" max="4091" width="22.5546875" style="32" customWidth="1"/>
    <col min="4092" max="4092" width="20.33203125" style="32" customWidth="1"/>
    <col min="4093" max="4093" width="13.5546875" style="32" customWidth="1"/>
    <col min="4094" max="4094" width="13.6640625" style="32" customWidth="1"/>
    <col min="4095" max="4095" width="12.44140625" style="32" customWidth="1"/>
    <col min="4096" max="4096" width="11.88671875" style="32" customWidth="1"/>
    <col min="4097" max="4097" width="12.44140625" style="32" customWidth="1"/>
    <col min="4098" max="4098" width="12.5546875" style="32" customWidth="1"/>
    <col min="4099" max="4099" width="12.33203125" style="32" customWidth="1"/>
    <col min="4100" max="4102" width="11.88671875" style="32" customWidth="1"/>
    <col min="4103" max="4103" width="12.6640625" style="32" customWidth="1"/>
    <col min="4104" max="4104" width="12" style="32" customWidth="1"/>
    <col min="4105" max="4105" width="9.109375" style="32"/>
    <col min="4106" max="4106" width="11.88671875" style="32" customWidth="1"/>
    <col min="4107" max="4107" width="13.88671875" style="32" customWidth="1"/>
    <col min="4108" max="4108" width="9.109375" style="32"/>
    <col min="4109" max="4109" width="10.44140625" style="32" bestFit="1" customWidth="1"/>
    <col min="4110" max="4110" width="9.109375" style="32"/>
    <col min="4111" max="4111" width="9.44140625" style="32" bestFit="1" customWidth="1"/>
    <col min="4112" max="4112" width="9.109375" style="32"/>
    <col min="4113" max="4113" width="8.33203125" style="32" customWidth="1"/>
    <col min="4114" max="4114" width="11.88671875" style="32" customWidth="1"/>
    <col min="4115" max="4115" width="11.6640625" style="32" customWidth="1"/>
    <col min="4116" max="4346" width="9.109375" style="32"/>
    <col min="4347" max="4347" width="22.5546875" style="32" customWidth="1"/>
    <col min="4348" max="4348" width="20.33203125" style="32" customWidth="1"/>
    <col min="4349" max="4349" width="13.5546875" style="32" customWidth="1"/>
    <col min="4350" max="4350" width="13.6640625" style="32" customWidth="1"/>
    <col min="4351" max="4351" width="12.44140625" style="32" customWidth="1"/>
    <col min="4352" max="4352" width="11.88671875" style="32" customWidth="1"/>
    <col min="4353" max="4353" width="12.44140625" style="32" customWidth="1"/>
    <col min="4354" max="4354" width="12.5546875" style="32" customWidth="1"/>
    <col min="4355" max="4355" width="12.33203125" style="32" customWidth="1"/>
    <col min="4356" max="4358" width="11.88671875" style="32" customWidth="1"/>
    <col min="4359" max="4359" width="12.6640625" style="32" customWidth="1"/>
    <col min="4360" max="4360" width="12" style="32" customWidth="1"/>
    <col min="4361" max="4361" width="9.109375" style="32"/>
    <col min="4362" max="4362" width="11.88671875" style="32" customWidth="1"/>
    <col min="4363" max="4363" width="13.88671875" style="32" customWidth="1"/>
    <col min="4364" max="4364" width="9.109375" style="32"/>
    <col min="4365" max="4365" width="10.44140625" style="32" bestFit="1" customWidth="1"/>
    <col min="4366" max="4366" width="9.109375" style="32"/>
    <col min="4367" max="4367" width="9.44140625" style="32" bestFit="1" customWidth="1"/>
    <col min="4368" max="4368" width="9.109375" style="32"/>
    <col min="4369" max="4369" width="8.33203125" style="32" customWidth="1"/>
    <col min="4370" max="4370" width="11.88671875" style="32" customWidth="1"/>
    <col min="4371" max="4371" width="11.6640625" style="32" customWidth="1"/>
    <col min="4372" max="4602" width="9.109375" style="32"/>
    <col min="4603" max="4603" width="22.5546875" style="32" customWidth="1"/>
    <col min="4604" max="4604" width="20.33203125" style="32" customWidth="1"/>
    <col min="4605" max="4605" width="13.5546875" style="32" customWidth="1"/>
    <col min="4606" max="4606" width="13.6640625" style="32" customWidth="1"/>
    <col min="4607" max="4607" width="12.44140625" style="32" customWidth="1"/>
    <col min="4608" max="4608" width="11.88671875" style="32" customWidth="1"/>
    <col min="4609" max="4609" width="12.44140625" style="32" customWidth="1"/>
    <col min="4610" max="4610" width="12.5546875" style="32" customWidth="1"/>
    <col min="4611" max="4611" width="12.33203125" style="32" customWidth="1"/>
    <col min="4612" max="4614" width="11.88671875" style="32" customWidth="1"/>
    <col min="4615" max="4615" width="12.6640625" style="32" customWidth="1"/>
    <col min="4616" max="4616" width="12" style="32" customWidth="1"/>
    <col min="4617" max="4617" width="9.109375" style="32"/>
    <col min="4618" max="4618" width="11.88671875" style="32" customWidth="1"/>
    <col min="4619" max="4619" width="13.88671875" style="32" customWidth="1"/>
    <col min="4620" max="4620" width="9.109375" style="32"/>
    <col min="4621" max="4621" width="10.44140625" style="32" bestFit="1" customWidth="1"/>
    <col min="4622" max="4622" width="9.109375" style="32"/>
    <col min="4623" max="4623" width="9.44140625" style="32" bestFit="1" customWidth="1"/>
    <col min="4624" max="4624" width="9.109375" style="32"/>
    <col min="4625" max="4625" width="8.33203125" style="32" customWidth="1"/>
    <col min="4626" max="4626" width="11.88671875" style="32" customWidth="1"/>
    <col min="4627" max="4627" width="11.6640625" style="32" customWidth="1"/>
    <col min="4628" max="4858" width="9.109375" style="32"/>
    <col min="4859" max="4859" width="22.5546875" style="32" customWidth="1"/>
    <col min="4860" max="4860" width="20.33203125" style="32" customWidth="1"/>
    <col min="4861" max="4861" width="13.5546875" style="32" customWidth="1"/>
    <col min="4862" max="4862" width="13.6640625" style="32" customWidth="1"/>
    <col min="4863" max="4863" width="12.44140625" style="32" customWidth="1"/>
    <col min="4864" max="4864" width="11.88671875" style="32" customWidth="1"/>
    <col min="4865" max="4865" width="12.44140625" style="32" customWidth="1"/>
    <col min="4866" max="4866" width="12.5546875" style="32" customWidth="1"/>
    <col min="4867" max="4867" width="12.33203125" style="32" customWidth="1"/>
    <col min="4868" max="4870" width="11.88671875" style="32" customWidth="1"/>
    <col min="4871" max="4871" width="12.6640625" style="32" customWidth="1"/>
    <col min="4872" max="4872" width="12" style="32" customWidth="1"/>
    <col min="4873" max="4873" width="9.109375" style="32"/>
    <col min="4874" max="4874" width="11.88671875" style="32" customWidth="1"/>
    <col min="4875" max="4875" width="13.88671875" style="32" customWidth="1"/>
    <col min="4876" max="4876" width="9.109375" style="32"/>
    <col min="4877" max="4877" width="10.44140625" style="32" bestFit="1" customWidth="1"/>
    <col min="4878" max="4878" width="9.109375" style="32"/>
    <col min="4879" max="4879" width="9.44140625" style="32" bestFit="1" customWidth="1"/>
    <col min="4880" max="4880" width="9.109375" style="32"/>
    <col min="4881" max="4881" width="8.33203125" style="32" customWidth="1"/>
    <col min="4882" max="4882" width="11.88671875" style="32" customWidth="1"/>
    <col min="4883" max="4883" width="11.6640625" style="32" customWidth="1"/>
    <col min="4884" max="5114" width="9.109375" style="32"/>
    <col min="5115" max="5115" width="22.5546875" style="32" customWidth="1"/>
    <col min="5116" max="5116" width="20.33203125" style="32" customWidth="1"/>
    <col min="5117" max="5117" width="13.5546875" style="32" customWidth="1"/>
    <col min="5118" max="5118" width="13.6640625" style="32" customWidth="1"/>
    <col min="5119" max="5119" width="12.44140625" style="32" customWidth="1"/>
    <col min="5120" max="5120" width="11.88671875" style="32" customWidth="1"/>
    <col min="5121" max="5121" width="12.44140625" style="32" customWidth="1"/>
    <col min="5122" max="5122" width="12.5546875" style="32" customWidth="1"/>
    <col min="5123" max="5123" width="12.33203125" style="32" customWidth="1"/>
    <col min="5124" max="5126" width="11.88671875" style="32" customWidth="1"/>
    <col min="5127" max="5127" width="12.6640625" style="32" customWidth="1"/>
    <col min="5128" max="5128" width="12" style="32" customWidth="1"/>
    <col min="5129" max="5129" width="9.109375" style="32"/>
    <col min="5130" max="5130" width="11.88671875" style="32" customWidth="1"/>
    <col min="5131" max="5131" width="13.88671875" style="32" customWidth="1"/>
    <col min="5132" max="5132" width="9.109375" style="32"/>
    <col min="5133" max="5133" width="10.44140625" style="32" bestFit="1" customWidth="1"/>
    <col min="5134" max="5134" width="9.109375" style="32"/>
    <col min="5135" max="5135" width="9.44140625" style="32" bestFit="1" customWidth="1"/>
    <col min="5136" max="5136" width="9.109375" style="32"/>
    <col min="5137" max="5137" width="8.33203125" style="32" customWidth="1"/>
    <col min="5138" max="5138" width="11.88671875" style="32" customWidth="1"/>
    <col min="5139" max="5139" width="11.6640625" style="32" customWidth="1"/>
    <col min="5140" max="5370" width="9.109375" style="32"/>
    <col min="5371" max="5371" width="22.5546875" style="32" customWidth="1"/>
    <col min="5372" max="5372" width="20.33203125" style="32" customWidth="1"/>
    <col min="5373" max="5373" width="13.5546875" style="32" customWidth="1"/>
    <col min="5374" max="5374" width="13.6640625" style="32" customWidth="1"/>
    <col min="5375" max="5375" width="12.44140625" style="32" customWidth="1"/>
    <col min="5376" max="5376" width="11.88671875" style="32" customWidth="1"/>
    <col min="5377" max="5377" width="12.44140625" style="32" customWidth="1"/>
    <col min="5378" max="5378" width="12.5546875" style="32" customWidth="1"/>
    <col min="5379" max="5379" width="12.33203125" style="32" customWidth="1"/>
    <col min="5380" max="5382" width="11.88671875" style="32" customWidth="1"/>
    <col min="5383" max="5383" width="12.6640625" style="32" customWidth="1"/>
    <col min="5384" max="5384" width="12" style="32" customWidth="1"/>
    <col min="5385" max="5385" width="9.109375" style="32"/>
    <col min="5386" max="5386" width="11.88671875" style="32" customWidth="1"/>
    <col min="5387" max="5387" width="13.88671875" style="32" customWidth="1"/>
    <col min="5388" max="5388" width="9.109375" style="32"/>
    <col min="5389" max="5389" width="10.44140625" style="32" bestFit="1" customWidth="1"/>
    <col min="5390" max="5390" width="9.109375" style="32"/>
    <col min="5391" max="5391" width="9.44140625" style="32" bestFit="1" customWidth="1"/>
    <col min="5392" max="5392" width="9.109375" style="32"/>
    <col min="5393" max="5393" width="8.33203125" style="32" customWidth="1"/>
    <col min="5394" max="5394" width="11.88671875" style="32" customWidth="1"/>
    <col min="5395" max="5395" width="11.6640625" style="32" customWidth="1"/>
    <col min="5396" max="5626" width="9.109375" style="32"/>
    <col min="5627" max="5627" width="22.5546875" style="32" customWidth="1"/>
    <col min="5628" max="5628" width="20.33203125" style="32" customWidth="1"/>
    <col min="5629" max="5629" width="13.5546875" style="32" customWidth="1"/>
    <col min="5630" max="5630" width="13.6640625" style="32" customWidth="1"/>
    <col min="5631" max="5631" width="12.44140625" style="32" customWidth="1"/>
    <col min="5632" max="5632" width="11.88671875" style="32" customWidth="1"/>
    <col min="5633" max="5633" width="12.44140625" style="32" customWidth="1"/>
    <col min="5634" max="5634" width="12.5546875" style="32" customWidth="1"/>
    <col min="5635" max="5635" width="12.33203125" style="32" customWidth="1"/>
    <col min="5636" max="5638" width="11.88671875" style="32" customWidth="1"/>
    <col min="5639" max="5639" width="12.6640625" style="32" customWidth="1"/>
    <col min="5640" max="5640" width="12" style="32" customWidth="1"/>
    <col min="5641" max="5641" width="9.109375" style="32"/>
    <col min="5642" max="5642" width="11.88671875" style="32" customWidth="1"/>
    <col min="5643" max="5643" width="13.88671875" style="32" customWidth="1"/>
    <col min="5644" max="5644" width="9.109375" style="32"/>
    <col min="5645" max="5645" width="10.44140625" style="32" bestFit="1" customWidth="1"/>
    <col min="5646" max="5646" width="9.109375" style="32"/>
    <col min="5647" max="5647" width="9.44140625" style="32" bestFit="1" customWidth="1"/>
    <col min="5648" max="5648" width="9.109375" style="32"/>
    <col min="5649" max="5649" width="8.33203125" style="32" customWidth="1"/>
    <col min="5650" max="5650" width="11.88671875" style="32" customWidth="1"/>
    <col min="5651" max="5651" width="11.6640625" style="32" customWidth="1"/>
    <col min="5652" max="5882" width="9.109375" style="32"/>
    <col min="5883" max="5883" width="22.5546875" style="32" customWidth="1"/>
    <col min="5884" max="5884" width="20.33203125" style="32" customWidth="1"/>
    <col min="5885" max="5885" width="13.5546875" style="32" customWidth="1"/>
    <col min="5886" max="5886" width="13.6640625" style="32" customWidth="1"/>
    <col min="5887" max="5887" width="12.44140625" style="32" customWidth="1"/>
    <col min="5888" max="5888" width="11.88671875" style="32" customWidth="1"/>
    <col min="5889" max="5889" width="12.44140625" style="32" customWidth="1"/>
    <col min="5890" max="5890" width="12.5546875" style="32" customWidth="1"/>
    <col min="5891" max="5891" width="12.33203125" style="32" customWidth="1"/>
    <col min="5892" max="5894" width="11.88671875" style="32" customWidth="1"/>
    <col min="5895" max="5895" width="12.6640625" style="32" customWidth="1"/>
    <col min="5896" max="5896" width="12" style="32" customWidth="1"/>
    <col min="5897" max="5897" width="9.109375" style="32"/>
    <col min="5898" max="5898" width="11.88671875" style="32" customWidth="1"/>
    <col min="5899" max="5899" width="13.88671875" style="32" customWidth="1"/>
    <col min="5900" max="5900" width="9.109375" style="32"/>
    <col min="5901" max="5901" width="10.44140625" style="32" bestFit="1" customWidth="1"/>
    <col min="5902" max="5902" width="9.109375" style="32"/>
    <col min="5903" max="5903" width="9.44140625" style="32" bestFit="1" customWidth="1"/>
    <col min="5904" max="5904" width="9.109375" style="32"/>
    <col min="5905" max="5905" width="8.33203125" style="32" customWidth="1"/>
    <col min="5906" max="5906" width="11.88671875" style="32" customWidth="1"/>
    <col min="5907" max="5907" width="11.6640625" style="32" customWidth="1"/>
    <col min="5908" max="6138" width="9.109375" style="32"/>
    <col min="6139" max="6139" width="22.5546875" style="32" customWidth="1"/>
    <col min="6140" max="6140" width="20.33203125" style="32" customWidth="1"/>
    <col min="6141" max="6141" width="13.5546875" style="32" customWidth="1"/>
    <col min="6142" max="6142" width="13.6640625" style="32" customWidth="1"/>
    <col min="6143" max="6143" width="12.44140625" style="32" customWidth="1"/>
    <col min="6144" max="6144" width="11.88671875" style="32" customWidth="1"/>
    <col min="6145" max="6145" width="12.44140625" style="32" customWidth="1"/>
    <col min="6146" max="6146" width="12.5546875" style="32" customWidth="1"/>
    <col min="6147" max="6147" width="12.33203125" style="32" customWidth="1"/>
    <col min="6148" max="6150" width="11.88671875" style="32" customWidth="1"/>
    <col min="6151" max="6151" width="12.6640625" style="32" customWidth="1"/>
    <col min="6152" max="6152" width="12" style="32" customWidth="1"/>
    <col min="6153" max="6153" width="9.109375" style="32"/>
    <col min="6154" max="6154" width="11.88671875" style="32" customWidth="1"/>
    <col min="6155" max="6155" width="13.88671875" style="32" customWidth="1"/>
    <col min="6156" max="6156" width="9.109375" style="32"/>
    <col min="6157" max="6157" width="10.44140625" style="32" bestFit="1" customWidth="1"/>
    <col min="6158" max="6158" width="9.109375" style="32"/>
    <col min="6159" max="6159" width="9.44140625" style="32" bestFit="1" customWidth="1"/>
    <col min="6160" max="6160" width="9.109375" style="32"/>
    <col min="6161" max="6161" width="8.33203125" style="32" customWidth="1"/>
    <col min="6162" max="6162" width="11.88671875" style="32" customWidth="1"/>
    <col min="6163" max="6163" width="11.6640625" style="32" customWidth="1"/>
    <col min="6164" max="6394" width="9.109375" style="32"/>
    <col min="6395" max="6395" width="22.5546875" style="32" customWidth="1"/>
    <col min="6396" max="6396" width="20.33203125" style="32" customWidth="1"/>
    <col min="6397" max="6397" width="13.5546875" style="32" customWidth="1"/>
    <col min="6398" max="6398" width="13.6640625" style="32" customWidth="1"/>
    <col min="6399" max="6399" width="12.44140625" style="32" customWidth="1"/>
    <col min="6400" max="6400" width="11.88671875" style="32" customWidth="1"/>
    <col min="6401" max="6401" width="12.44140625" style="32" customWidth="1"/>
    <col min="6402" max="6402" width="12.5546875" style="32" customWidth="1"/>
    <col min="6403" max="6403" width="12.33203125" style="32" customWidth="1"/>
    <col min="6404" max="6406" width="11.88671875" style="32" customWidth="1"/>
    <col min="6407" max="6407" width="12.6640625" style="32" customWidth="1"/>
    <col min="6408" max="6408" width="12" style="32" customWidth="1"/>
    <col min="6409" max="6409" width="9.109375" style="32"/>
    <col min="6410" max="6410" width="11.88671875" style="32" customWidth="1"/>
    <col min="6411" max="6411" width="13.88671875" style="32" customWidth="1"/>
    <col min="6412" max="6412" width="9.109375" style="32"/>
    <col min="6413" max="6413" width="10.44140625" style="32" bestFit="1" customWidth="1"/>
    <col min="6414" max="6414" width="9.109375" style="32"/>
    <col min="6415" max="6415" width="9.44140625" style="32" bestFit="1" customWidth="1"/>
    <col min="6416" max="6416" width="9.109375" style="32"/>
    <col min="6417" max="6417" width="8.33203125" style="32" customWidth="1"/>
    <col min="6418" max="6418" width="11.88671875" style="32" customWidth="1"/>
    <col min="6419" max="6419" width="11.6640625" style="32" customWidth="1"/>
    <col min="6420" max="6650" width="9.109375" style="32"/>
    <col min="6651" max="6651" width="22.5546875" style="32" customWidth="1"/>
    <col min="6652" max="6652" width="20.33203125" style="32" customWidth="1"/>
    <col min="6653" max="6653" width="13.5546875" style="32" customWidth="1"/>
    <col min="6654" max="6654" width="13.6640625" style="32" customWidth="1"/>
    <col min="6655" max="6655" width="12.44140625" style="32" customWidth="1"/>
    <col min="6656" max="6656" width="11.88671875" style="32" customWidth="1"/>
    <col min="6657" max="6657" width="12.44140625" style="32" customWidth="1"/>
    <col min="6658" max="6658" width="12.5546875" style="32" customWidth="1"/>
    <col min="6659" max="6659" width="12.33203125" style="32" customWidth="1"/>
    <col min="6660" max="6662" width="11.88671875" style="32" customWidth="1"/>
    <col min="6663" max="6663" width="12.6640625" style="32" customWidth="1"/>
    <col min="6664" max="6664" width="12" style="32" customWidth="1"/>
    <col min="6665" max="6665" width="9.109375" style="32"/>
    <col min="6666" max="6666" width="11.88671875" style="32" customWidth="1"/>
    <col min="6667" max="6667" width="13.88671875" style="32" customWidth="1"/>
    <col min="6668" max="6668" width="9.109375" style="32"/>
    <col min="6669" max="6669" width="10.44140625" style="32" bestFit="1" customWidth="1"/>
    <col min="6670" max="6670" width="9.109375" style="32"/>
    <col min="6671" max="6671" width="9.44140625" style="32" bestFit="1" customWidth="1"/>
    <col min="6672" max="6672" width="9.109375" style="32"/>
    <col min="6673" max="6673" width="8.33203125" style="32" customWidth="1"/>
    <col min="6674" max="6674" width="11.88671875" style="32" customWidth="1"/>
    <col min="6675" max="6675" width="11.6640625" style="32" customWidth="1"/>
    <col min="6676" max="6906" width="9.109375" style="32"/>
    <col min="6907" max="6907" width="22.5546875" style="32" customWidth="1"/>
    <col min="6908" max="6908" width="20.33203125" style="32" customWidth="1"/>
    <col min="6909" max="6909" width="13.5546875" style="32" customWidth="1"/>
    <col min="6910" max="6910" width="13.6640625" style="32" customWidth="1"/>
    <col min="6911" max="6911" width="12.44140625" style="32" customWidth="1"/>
    <col min="6912" max="6912" width="11.88671875" style="32" customWidth="1"/>
    <col min="6913" max="6913" width="12.44140625" style="32" customWidth="1"/>
    <col min="6914" max="6914" width="12.5546875" style="32" customWidth="1"/>
    <col min="6915" max="6915" width="12.33203125" style="32" customWidth="1"/>
    <col min="6916" max="6918" width="11.88671875" style="32" customWidth="1"/>
    <col min="6919" max="6919" width="12.6640625" style="32" customWidth="1"/>
    <col min="6920" max="6920" width="12" style="32" customWidth="1"/>
    <col min="6921" max="6921" width="9.109375" style="32"/>
    <col min="6922" max="6922" width="11.88671875" style="32" customWidth="1"/>
    <col min="6923" max="6923" width="13.88671875" style="32" customWidth="1"/>
    <col min="6924" max="6924" width="9.109375" style="32"/>
    <col min="6925" max="6925" width="10.44140625" style="32" bestFit="1" customWidth="1"/>
    <col min="6926" max="6926" width="9.109375" style="32"/>
    <col min="6927" max="6927" width="9.44140625" style="32" bestFit="1" customWidth="1"/>
    <col min="6928" max="6928" width="9.109375" style="32"/>
    <col min="6929" max="6929" width="8.33203125" style="32" customWidth="1"/>
    <col min="6930" max="6930" width="11.88671875" style="32" customWidth="1"/>
    <col min="6931" max="6931" width="11.6640625" style="32" customWidth="1"/>
    <col min="6932" max="7162" width="9.109375" style="32"/>
    <col min="7163" max="7163" width="22.5546875" style="32" customWidth="1"/>
    <col min="7164" max="7164" width="20.33203125" style="32" customWidth="1"/>
    <col min="7165" max="7165" width="13.5546875" style="32" customWidth="1"/>
    <col min="7166" max="7166" width="13.6640625" style="32" customWidth="1"/>
    <col min="7167" max="7167" width="12.44140625" style="32" customWidth="1"/>
    <col min="7168" max="7168" width="11.88671875" style="32" customWidth="1"/>
    <col min="7169" max="7169" width="12.44140625" style="32" customWidth="1"/>
    <col min="7170" max="7170" width="12.5546875" style="32" customWidth="1"/>
    <col min="7171" max="7171" width="12.33203125" style="32" customWidth="1"/>
    <col min="7172" max="7174" width="11.88671875" style="32" customWidth="1"/>
    <col min="7175" max="7175" width="12.6640625" style="32" customWidth="1"/>
    <col min="7176" max="7176" width="12" style="32" customWidth="1"/>
    <col min="7177" max="7177" width="9.109375" style="32"/>
    <col min="7178" max="7178" width="11.88671875" style="32" customWidth="1"/>
    <col min="7179" max="7179" width="13.88671875" style="32" customWidth="1"/>
    <col min="7180" max="7180" width="9.109375" style="32"/>
    <col min="7181" max="7181" width="10.44140625" style="32" bestFit="1" customWidth="1"/>
    <col min="7182" max="7182" width="9.109375" style="32"/>
    <col min="7183" max="7183" width="9.44140625" style="32" bestFit="1" customWidth="1"/>
    <col min="7184" max="7184" width="9.109375" style="32"/>
    <col min="7185" max="7185" width="8.33203125" style="32" customWidth="1"/>
    <col min="7186" max="7186" width="11.88671875" style="32" customWidth="1"/>
    <col min="7187" max="7187" width="11.6640625" style="32" customWidth="1"/>
    <col min="7188" max="7418" width="9.109375" style="32"/>
    <col min="7419" max="7419" width="22.5546875" style="32" customWidth="1"/>
    <col min="7420" max="7420" width="20.33203125" style="32" customWidth="1"/>
    <col min="7421" max="7421" width="13.5546875" style="32" customWidth="1"/>
    <col min="7422" max="7422" width="13.6640625" style="32" customWidth="1"/>
    <col min="7423" max="7423" width="12.44140625" style="32" customWidth="1"/>
    <col min="7424" max="7424" width="11.88671875" style="32" customWidth="1"/>
    <col min="7425" max="7425" width="12.44140625" style="32" customWidth="1"/>
    <col min="7426" max="7426" width="12.5546875" style="32" customWidth="1"/>
    <col min="7427" max="7427" width="12.33203125" style="32" customWidth="1"/>
    <col min="7428" max="7430" width="11.88671875" style="32" customWidth="1"/>
    <col min="7431" max="7431" width="12.6640625" style="32" customWidth="1"/>
    <col min="7432" max="7432" width="12" style="32" customWidth="1"/>
    <col min="7433" max="7433" width="9.109375" style="32"/>
    <col min="7434" max="7434" width="11.88671875" style="32" customWidth="1"/>
    <col min="7435" max="7435" width="13.88671875" style="32" customWidth="1"/>
    <col min="7436" max="7436" width="9.109375" style="32"/>
    <col min="7437" max="7437" width="10.44140625" style="32" bestFit="1" customWidth="1"/>
    <col min="7438" max="7438" width="9.109375" style="32"/>
    <col min="7439" max="7439" width="9.44140625" style="32" bestFit="1" customWidth="1"/>
    <col min="7440" max="7440" width="9.109375" style="32"/>
    <col min="7441" max="7441" width="8.33203125" style="32" customWidth="1"/>
    <col min="7442" max="7442" width="11.88671875" style="32" customWidth="1"/>
    <col min="7443" max="7443" width="11.6640625" style="32" customWidth="1"/>
    <col min="7444" max="7674" width="9.109375" style="32"/>
    <col min="7675" max="7675" width="22.5546875" style="32" customWidth="1"/>
    <col min="7676" max="7676" width="20.33203125" style="32" customWidth="1"/>
    <col min="7677" max="7677" width="13.5546875" style="32" customWidth="1"/>
    <col min="7678" max="7678" width="13.6640625" style="32" customWidth="1"/>
    <col min="7679" max="7679" width="12.44140625" style="32" customWidth="1"/>
    <col min="7680" max="7680" width="11.88671875" style="32" customWidth="1"/>
    <col min="7681" max="7681" width="12.44140625" style="32" customWidth="1"/>
    <col min="7682" max="7682" width="12.5546875" style="32" customWidth="1"/>
    <col min="7683" max="7683" width="12.33203125" style="32" customWidth="1"/>
    <col min="7684" max="7686" width="11.88671875" style="32" customWidth="1"/>
    <col min="7687" max="7687" width="12.6640625" style="32" customWidth="1"/>
    <col min="7688" max="7688" width="12" style="32" customWidth="1"/>
    <col min="7689" max="7689" width="9.109375" style="32"/>
    <col min="7690" max="7690" width="11.88671875" style="32" customWidth="1"/>
    <col min="7691" max="7691" width="13.88671875" style="32" customWidth="1"/>
    <col min="7692" max="7692" width="9.109375" style="32"/>
    <col min="7693" max="7693" width="10.44140625" style="32" bestFit="1" customWidth="1"/>
    <col min="7694" max="7694" width="9.109375" style="32"/>
    <col min="7695" max="7695" width="9.44140625" style="32" bestFit="1" customWidth="1"/>
    <col min="7696" max="7696" width="9.109375" style="32"/>
    <col min="7697" max="7697" width="8.33203125" style="32" customWidth="1"/>
    <col min="7698" max="7698" width="11.88671875" style="32" customWidth="1"/>
    <col min="7699" max="7699" width="11.6640625" style="32" customWidth="1"/>
    <col min="7700" max="7930" width="9.109375" style="32"/>
    <col min="7931" max="7931" width="22.5546875" style="32" customWidth="1"/>
    <col min="7932" max="7932" width="20.33203125" style="32" customWidth="1"/>
    <col min="7933" max="7933" width="13.5546875" style="32" customWidth="1"/>
    <col min="7934" max="7934" width="13.6640625" style="32" customWidth="1"/>
    <col min="7935" max="7935" width="12.44140625" style="32" customWidth="1"/>
    <col min="7936" max="7936" width="11.88671875" style="32" customWidth="1"/>
    <col min="7937" max="7937" width="12.44140625" style="32" customWidth="1"/>
    <col min="7938" max="7938" width="12.5546875" style="32" customWidth="1"/>
    <col min="7939" max="7939" width="12.33203125" style="32" customWidth="1"/>
    <col min="7940" max="7942" width="11.88671875" style="32" customWidth="1"/>
    <col min="7943" max="7943" width="12.6640625" style="32" customWidth="1"/>
    <col min="7944" max="7944" width="12" style="32" customWidth="1"/>
    <col min="7945" max="7945" width="9.109375" style="32"/>
    <col min="7946" max="7946" width="11.88671875" style="32" customWidth="1"/>
    <col min="7947" max="7947" width="13.88671875" style="32" customWidth="1"/>
    <col min="7948" max="7948" width="9.109375" style="32"/>
    <col min="7949" max="7949" width="10.44140625" style="32" bestFit="1" customWidth="1"/>
    <col min="7950" max="7950" width="9.109375" style="32"/>
    <col min="7951" max="7951" width="9.44140625" style="32" bestFit="1" customWidth="1"/>
    <col min="7952" max="7952" width="9.109375" style="32"/>
    <col min="7953" max="7953" width="8.33203125" style="32" customWidth="1"/>
    <col min="7954" max="7954" width="11.88671875" style="32" customWidth="1"/>
    <col min="7955" max="7955" width="11.6640625" style="32" customWidth="1"/>
    <col min="7956" max="8186" width="9.109375" style="32"/>
    <col min="8187" max="8187" width="22.5546875" style="32" customWidth="1"/>
    <col min="8188" max="8188" width="20.33203125" style="32" customWidth="1"/>
    <col min="8189" max="8189" width="13.5546875" style="32" customWidth="1"/>
    <col min="8190" max="8190" width="13.6640625" style="32" customWidth="1"/>
    <col min="8191" max="8191" width="12.44140625" style="32" customWidth="1"/>
    <col min="8192" max="8192" width="11.88671875" style="32" customWidth="1"/>
    <col min="8193" max="8193" width="12.44140625" style="32" customWidth="1"/>
    <col min="8194" max="8194" width="12.5546875" style="32" customWidth="1"/>
    <col min="8195" max="8195" width="12.33203125" style="32" customWidth="1"/>
    <col min="8196" max="8198" width="11.88671875" style="32" customWidth="1"/>
    <col min="8199" max="8199" width="12.6640625" style="32" customWidth="1"/>
    <col min="8200" max="8200" width="12" style="32" customWidth="1"/>
    <col min="8201" max="8201" width="9.109375" style="32"/>
    <col min="8202" max="8202" width="11.88671875" style="32" customWidth="1"/>
    <col min="8203" max="8203" width="13.88671875" style="32" customWidth="1"/>
    <col min="8204" max="8204" width="9.109375" style="32"/>
    <col min="8205" max="8205" width="10.44140625" style="32" bestFit="1" customWidth="1"/>
    <col min="8206" max="8206" width="9.109375" style="32"/>
    <col min="8207" max="8207" width="9.44140625" style="32" bestFit="1" customWidth="1"/>
    <col min="8208" max="8208" width="9.109375" style="32"/>
    <col min="8209" max="8209" width="8.33203125" style="32" customWidth="1"/>
    <col min="8210" max="8210" width="11.88671875" style="32" customWidth="1"/>
    <col min="8211" max="8211" width="11.6640625" style="32" customWidth="1"/>
    <col min="8212" max="8442" width="9.109375" style="32"/>
    <col min="8443" max="8443" width="22.5546875" style="32" customWidth="1"/>
    <col min="8444" max="8444" width="20.33203125" style="32" customWidth="1"/>
    <col min="8445" max="8445" width="13.5546875" style="32" customWidth="1"/>
    <col min="8446" max="8446" width="13.6640625" style="32" customWidth="1"/>
    <col min="8447" max="8447" width="12.44140625" style="32" customWidth="1"/>
    <col min="8448" max="8448" width="11.88671875" style="32" customWidth="1"/>
    <col min="8449" max="8449" width="12.44140625" style="32" customWidth="1"/>
    <col min="8450" max="8450" width="12.5546875" style="32" customWidth="1"/>
    <col min="8451" max="8451" width="12.33203125" style="32" customWidth="1"/>
    <col min="8452" max="8454" width="11.88671875" style="32" customWidth="1"/>
    <col min="8455" max="8455" width="12.6640625" style="32" customWidth="1"/>
    <col min="8456" max="8456" width="12" style="32" customWidth="1"/>
    <col min="8457" max="8457" width="9.109375" style="32"/>
    <col min="8458" max="8458" width="11.88671875" style="32" customWidth="1"/>
    <col min="8459" max="8459" width="13.88671875" style="32" customWidth="1"/>
    <col min="8460" max="8460" width="9.109375" style="32"/>
    <col min="8461" max="8461" width="10.44140625" style="32" bestFit="1" customWidth="1"/>
    <col min="8462" max="8462" width="9.109375" style="32"/>
    <col min="8463" max="8463" width="9.44140625" style="32" bestFit="1" customWidth="1"/>
    <col min="8464" max="8464" width="9.109375" style="32"/>
    <col min="8465" max="8465" width="8.33203125" style="32" customWidth="1"/>
    <col min="8466" max="8466" width="11.88671875" style="32" customWidth="1"/>
    <col min="8467" max="8467" width="11.6640625" style="32" customWidth="1"/>
    <col min="8468" max="8698" width="9.109375" style="32"/>
    <col min="8699" max="8699" width="22.5546875" style="32" customWidth="1"/>
    <col min="8700" max="8700" width="20.33203125" style="32" customWidth="1"/>
    <col min="8701" max="8701" width="13.5546875" style="32" customWidth="1"/>
    <col min="8702" max="8702" width="13.6640625" style="32" customWidth="1"/>
    <col min="8703" max="8703" width="12.44140625" style="32" customWidth="1"/>
    <col min="8704" max="8704" width="11.88671875" style="32" customWidth="1"/>
    <col min="8705" max="8705" width="12.44140625" style="32" customWidth="1"/>
    <col min="8706" max="8706" width="12.5546875" style="32" customWidth="1"/>
    <col min="8707" max="8707" width="12.33203125" style="32" customWidth="1"/>
    <col min="8708" max="8710" width="11.88671875" style="32" customWidth="1"/>
    <col min="8711" max="8711" width="12.6640625" style="32" customWidth="1"/>
    <col min="8712" max="8712" width="12" style="32" customWidth="1"/>
    <col min="8713" max="8713" width="9.109375" style="32"/>
    <col min="8714" max="8714" width="11.88671875" style="32" customWidth="1"/>
    <col min="8715" max="8715" width="13.88671875" style="32" customWidth="1"/>
    <col min="8716" max="8716" width="9.109375" style="32"/>
    <col min="8717" max="8717" width="10.44140625" style="32" bestFit="1" customWidth="1"/>
    <col min="8718" max="8718" width="9.109375" style="32"/>
    <col min="8719" max="8719" width="9.44140625" style="32" bestFit="1" customWidth="1"/>
    <col min="8720" max="8720" width="9.109375" style="32"/>
    <col min="8721" max="8721" width="8.33203125" style="32" customWidth="1"/>
    <col min="8722" max="8722" width="11.88671875" style="32" customWidth="1"/>
    <col min="8723" max="8723" width="11.6640625" style="32" customWidth="1"/>
    <col min="8724" max="8954" width="9.109375" style="32"/>
    <col min="8955" max="8955" width="22.5546875" style="32" customWidth="1"/>
    <col min="8956" max="8956" width="20.33203125" style="32" customWidth="1"/>
    <col min="8957" max="8957" width="13.5546875" style="32" customWidth="1"/>
    <col min="8958" max="8958" width="13.6640625" style="32" customWidth="1"/>
    <col min="8959" max="8959" width="12.44140625" style="32" customWidth="1"/>
    <col min="8960" max="8960" width="11.88671875" style="32" customWidth="1"/>
    <col min="8961" max="8961" width="12.44140625" style="32" customWidth="1"/>
    <col min="8962" max="8962" width="12.5546875" style="32" customWidth="1"/>
    <col min="8963" max="8963" width="12.33203125" style="32" customWidth="1"/>
    <col min="8964" max="8966" width="11.88671875" style="32" customWidth="1"/>
    <col min="8967" max="8967" width="12.6640625" style="32" customWidth="1"/>
    <col min="8968" max="8968" width="12" style="32" customWidth="1"/>
    <col min="8969" max="8969" width="9.109375" style="32"/>
    <col min="8970" max="8970" width="11.88671875" style="32" customWidth="1"/>
    <col min="8971" max="8971" width="13.88671875" style="32" customWidth="1"/>
    <col min="8972" max="8972" width="9.109375" style="32"/>
    <col min="8973" max="8973" width="10.44140625" style="32" bestFit="1" customWidth="1"/>
    <col min="8974" max="8974" width="9.109375" style="32"/>
    <col min="8975" max="8975" width="9.44140625" style="32" bestFit="1" customWidth="1"/>
    <col min="8976" max="8976" width="9.109375" style="32"/>
    <col min="8977" max="8977" width="8.33203125" style="32" customWidth="1"/>
    <col min="8978" max="8978" width="11.88671875" style="32" customWidth="1"/>
    <col min="8979" max="8979" width="11.6640625" style="32" customWidth="1"/>
    <col min="8980" max="9210" width="9.109375" style="32"/>
    <col min="9211" max="9211" width="22.5546875" style="32" customWidth="1"/>
    <col min="9212" max="9212" width="20.33203125" style="32" customWidth="1"/>
    <col min="9213" max="9213" width="13.5546875" style="32" customWidth="1"/>
    <col min="9214" max="9214" width="13.6640625" style="32" customWidth="1"/>
    <col min="9215" max="9215" width="12.44140625" style="32" customWidth="1"/>
    <col min="9216" max="9216" width="11.88671875" style="32" customWidth="1"/>
    <col min="9217" max="9217" width="12.44140625" style="32" customWidth="1"/>
    <col min="9218" max="9218" width="12.5546875" style="32" customWidth="1"/>
    <col min="9219" max="9219" width="12.33203125" style="32" customWidth="1"/>
    <col min="9220" max="9222" width="11.88671875" style="32" customWidth="1"/>
    <col min="9223" max="9223" width="12.6640625" style="32" customWidth="1"/>
    <col min="9224" max="9224" width="12" style="32" customWidth="1"/>
    <col min="9225" max="9225" width="9.109375" style="32"/>
    <col min="9226" max="9226" width="11.88671875" style="32" customWidth="1"/>
    <col min="9227" max="9227" width="13.88671875" style="32" customWidth="1"/>
    <col min="9228" max="9228" width="9.109375" style="32"/>
    <col min="9229" max="9229" width="10.44140625" style="32" bestFit="1" customWidth="1"/>
    <col min="9230" max="9230" width="9.109375" style="32"/>
    <col min="9231" max="9231" width="9.44140625" style="32" bestFit="1" customWidth="1"/>
    <col min="9232" max="9232" width="9.109375" style="32"/>
    <col min="9233" max="9233" width="8.33203125" style="32" customWidth="1"/>
    <col min="9234" max="9234" width="11.88671875" style="32" customWidth="1"/>
    <col min="9235" max="9235" width="11.6640625" style="32" customWidth="1"/>
    <col min="9236" max="9466" width="9.109375" style="32"/>
    <col min="9467" max="9467" width="22.5546875" style="32" customWidth="1"/>
    <col min="9468" max="9468" width="20.33203125" style="32" customWidth="1"/>
    <col min="9469" max="9469" width="13.5546875" style="32" customWidth="1"/>
    <col min="9470" max="9470" width="13.6640625" style="32" customWidth="1"/>
    <col min="9471" max="9471" width="12.44140625" style="32" customWidth="1"/>
    <col min="9472" max="9472" width="11.88671875" style="32" customWidth="1"/>
    <col min="9473" max="9473" width="12.44140625" style="32" customWidth="1"/>
    <col min="9474" max="9474" width="12.5546875" style="32" customWidth="1"/>
    <col min="9475" max="9475" width="12.33203125" style="32" customWidth="1"/>
    <col min="9476" max="9478" width="11.88671875" style="32" customWidth="1"/>
    <col min="9479" max="9479" width="12.6640625" style="32" customWidth="1"/>
    <col min="9480" max="9480" width="12" style="32" customWidth="1"/>
    <col min="9481" max="9481" width="9.109375" style="32"/>
    <col min="9482" max="9482" width="11.88671875" style="32" customWidth="1"/>
    <col min="9483" max="9483" width="13.88671875" style="32" customWidth="1"/>
    <col min="9484" max="9484" width="9.109375" style="32"/>
    <col min="9485" max="9485" width="10.44140625" style="32" bestFit="1" customWidth="1"/>
    <col min="9486" max="9486" width="9.109375" style="32"/>
    <col min="9487" max="9487" width="9.44140625" style="32" bestFit="1" customWidth="1"/>
    <col min="9488" max="9488" width="9.109375" style="32"/>
    <col min="9489" max="9489" width="8.33203125" style="32" customWidth="1"/>
    <col min="9490" max="9490" width="11.88671875" style="32" customWidth="1"/>
    <col min="9491" max="9491" width="11.6640625" style="32" customWidth="1"/>
    <col min="9492" max="9722" width="9.109375" style="32"/>
    <col min="9723" max="9723" width="22.5546875" style="32" customWidth="1"/>
    <col min="9724" max="9724" width="20.33203125" style="32" customWidth="1"/>
    <col min="9725" max="9725" width="13.5546875" style="32" customWidth="1"/>
    <col min="9726" max="9726" width="13.6640625" style="32" customWidth="1"/>
    <col min="9727" max="9727" width="12.44140625" style="32" customWidth="1"/>
    <col min="9728" max="9728" width="11.88671875" style="32" customWidth="1"/>
    <col min="9729" max="9729" width="12.44140625" style="32" customWidth="1"/>
    <col min="9730" max="9730" width="12.5546875" style="32" customWidth="1"/>
    <col min="9731" max="9731" width="12.33203125" style="32" customWidth="1"/>
    <col min="9732" max="9734" width="11.88671875" style="32" customWidth="1"/>
    <col min="9735" max="9735" width="12.6640625" style="32" customWidth="1"/>
    <col min="9736" max="9736" width="12" style="32" customWidth="1"/>
    <col min="9737" max="9737" width="9.109375" style="32"/>
    <col min="9738" max="9738" width="11.88671875" style="32" customWidth="1"/>
    <col min="9739" max="9739" width="13.88671875" style="32" customWidth="1"/>
    <col min="9740" max="9740" width="9.109375" style="32"/>
    <col min="9741" max="9741" width="10.44140625" style="32" bestFit="1" customWidth="1"/>
    <col min="9742" max="9742" width="9.109375" style="32"/>
    <col min="9743" max="9743" width="9.44140625" style="32" bestFit="1" customWidth="1"/>
    <col min="9744" max="9744" width="9.109375" style="32"/>
    <col min="9745" max="9745" width="8.33203125" style="32" customWidth="1"/>
    <col min="9746" max="9746" width="11.88671875" style="32" customWidth="1"/>
    <col min="9747" max="9747" width="11.6640625" style="32" customWidth="1"/>
    <col min="9748" max="9978" width="9.109375" style="32"/>
    <col min="9979" max="9979" width="22.5546875" style="32" customWidth="1"/>
    <col min="9980" max="9980" width="20.33203125" style="32" customWidth="1"/>
    <col min="9981" max="9981" width="13.5546875" style="32" customWidth="1"/>
    <col min="9982" max="9982" width="13.6640625" style="32" customWidth="1"/>
    <col min="9983" max="9983" width="12.44140625" style="32" customWidth="1"/>
    <col min="9984" max="9984" width="11.88671875" style="32" customWidth="1"/>
    <col min="9985" max="9985" width="12.44140625" style="32" customWidth="1"/>
    <col min="9986" max="9986" width="12.5546875" style="32" customWidth="1"/>
    <col min="9987" max="9987" width="12.33203125" style="32" customWidth="1"/>
    <col min="9988" max="9990" width="11.88671875" style="32" customWidth="1"/>
    <col min="9991" max="9991" width="12.6640625" style="32" customWidth="1"/>
    <col min="9992" max="9992" width="12" style="32" customWidth="1"/>
    <col min="9993" max="9993" width="9.109375" style="32"/>
    <col min="9994" max="9994" width="11.88671875" style="32" customWidth="1"/>
    <col min="9995" max="9995" width="13.88671875" style="32" customWidth="1"/>
    <col min="9996" max="9996" width="9.109375" style="32"/>
    <col min="9997" max="9997" width="10.44140625" style="32" bestFit="1" customWidth="1"/>
    <col min="9998" max="9998" width="9.109375" style="32"/>
    <col min="9999" max="9999" width="9.44140625" style="32" bestFit="1" customWidth="1"/>
    <col min="10000" max="10000" width="9.109375" style="32"/>
    <col min="10001" max="10001" width="8.33203125" style="32" customWidth="1"/>
    <col min="10002" max="10002" width="11.88671875" style="32" customWidth="1"/>
    <col min="10003" max="10003" width="11.6640625" style="32" customWidth="1"/>
    <col min="10004" max="10234" width="9.109375" style="32"/>
    <col min="10235" max="10235" width="22.5546875" style="32" customWidth="1"/>
    <col min="10236" max="10236" width="20.33203125" style="32" customWidth="1"/>
    <col min="10237" max="10237" width="13.5546875" style="32" customWidth="1"/>
    <col min="10238" max="10238" width="13.6640625" style="32" customWidth="1"/>
    <col min="10239" max="10239" width="12.44140625" style="32" customWidth="1"/>
    <col min="10240" max="10240" width="11.88671875" style="32" customWidth="1"/>
    <col min="10241" max="10241" width="12.44140625" style="32" customWidth="1"/>
    <col min="10242" max="10242" width="12.5546875" style="32" customWidth="1"/>
    <col min="10243" max="10243" width="12.33203125" style="32" customWidth="1"/>
    <col min="10244" max="10246" width="11.88671875" style="32" customWidth="1"/>
    <col min="10247" max="10247" width="12.6640625" style="32" customWidth="1"/>
    <col min="10248" max="10248" width="12" style="32" customWidth="1"/>
    <col min="10249" max="10249" width="9.109375" style="32"/>
    <col min="10250" max="10250" width="11.88671875" style="32" customWidth="1"/>
    <col min="10251" max="10251" width="13.88671875" style="32" customWidth="1"/>
    <col min="10252" max="10252" width="9.109375" style="32"/>
    <col min="10253" max="10253" width="10.44140625" style="32" bestFit="1" customWidth="1"/>
    <col min="10254" max="10254" width="9.109375" style="32"/>
    <col min="10255" max="10255" width="9.44140625" style="32" bestFit="1" customWidth="1"/>
    <col min="10256" max="10256" width="9.109375" style="32"/>
    <col min="10257" max="10257" width="8.33203125" style="32" customWidth="1"/>
    <col min="10258" max="10258" width="11.88671875" style="32" customWidth="1"/>
    <col min="10259" max="10259" width="11.6640625" style="32" customWidth="1"/>
    <col min="10260" max="10490" width="9.109375" style="32"/>
    <col min="10491" max="10491" width="22.5546875" style="32" customWidth="1"/>
    <col min="10492" max="10492" width="20.33203125" style="32" customWidth="1"/>
    <col min="10493" max="10493" width="13.5546875" style="32" customWidth="1"/>
    <col min="10494" max="10494" width="13.6640625" style="32" customWidth="1"/>
    <col min="10495" max="10495" width="12.44140625" style="32" customWidth="1"/>
    <col min="10496" max="10496" width="11.88671875" style="32" customWidth="1"/>
    <col min="10497" max="10497" width="12.44140625" style="32" customWidth="1"/>
    <col min="10498" max="10498" width="12.5546875" style="32" customWidth="1"/>
    <col min="10499" max="10499" width="12.33203125" style="32" customWidth="1"/>
    <col min="10500" max="10502" width="11.88671875" style="32" customWidth="1"/>
    <col min="10503" max="10503" width="12.6640625" style="32" customWidth="1"/>
    <col min="10504" max="10504" width="12" style="32" customWidth="1"/>
    <col min="10505" max="10505" width="9.109375" style="32"/>
    <col min="10506" max="10506" width="11.88671875" style="32" customWidth="1"/>
    <col min="10507" max="10507" width="13.88671875" style="32" customWidth="1"/>
    <col min="10508" max="10508" width="9.109375" style="32"/>
    <col min="10509" max="10509" width="10.44140625" style="32" bestFit="1" customWidth="1"/>
    <col min="10510" max="10510" width="9.109375" style="32"/>
    <col min="10511" max="10511" width="9.44140625" style="32" bestFit="1" customWidth="1"/>
    <col min="10512" max="10512" width="9.109375" style="32"/>
    <col min="10513" max="10513" width="8.33203125" style="32" customWidth="1"/>
    <col min="10514" max="10514" width="11.88671875" style="32" customWidth="1"/>
    <col min="10515" max="10515" width="11.6640625" style="32" customWidth="1"/>
    <col min="10516" max="10746" width="9.109375" style="32"/>
    <col min="10747" max="10747" width="22.5546875" style="32" customWidth="1"/>
    <col min="10748" max="10748" width="20.33203125" style="32" customWidth="1"/>
    <col min="10749" max="10749" width="13.5546875" style="32" customWidth="1"/>
    <col min="10750" max="10750" width="13.6640625" style="32" customWidth="1"/>
    <col min="10751" max="10751" width="12.44140625" style="32" customWidth="1"/>
    <col min="10752" max="10752" width="11.88671875" style="32" customWidth="1"/>
    <col min="10753" max="10753" width="12.44140625" style="32" customWidth="1"/>
    <col min="10754" max="10754" width="12.5546875" style="32" customWidth="1"/>
    <col min="10755" max="10755" width="12.33203125" style="32" customWidth="1"/>
    <col min="10756" max="10758" width="11.88671875" style="32" customWidth="1"/>
    <col min="10759" max="10759" width="12.6640625" style="32" customWidth="1"/>
    <col min="10760" max="10760" width="12" style="32" customWidth="1"/>
    <col min="10761" max="10761" width="9.109375" style="32"/>
    <col min="10762" max="10762" width="11.88671875" style="32" customWidth="1"/>
    <col min="10763" max="10763" width="13.88671875" style="32" customWidth="1"/>
    <col min="10764" max="10764" width="9.109375" style="32"/>
    <col min="10765" max="10765" width="10.44140625" style="32" bestFit="1" customWidth="1"/>
    <col min="10766" max="10766" width="9.109375" style="32"/>
    <col min="10767" max="10767" width="9.44140625" style="32" bestFit="1" customWidth="1"/>
    <col min="10768" max="10768" width="9.109375" style="32"/>
    <col min="10769" max="10769" width="8.33203125" style="32" customWidth="1"/>
    <col min="10770" max="10770" width="11.88671875" style="32" customWidth="1"/>
    <col min="10771" max="10771" width="11.6640625" style="32" customWidth="1"/>
    <col min="10772" max="11002" width="9.109375" style="32"/>
    <col min="11003" max="11003" width="22.5546875" style="32" customWidth="1"/>
    <col min="11004" max="11004" width="20.33203125" style="32" customWidth="1"/>
    <col min="11005" max="11005" width="13.5546875" style="32" customWidth="1"/>
    <col min="11006" max="11006" width="13.6640625" style="32" customWidth="1"/>
    <col min="11007" max="11007" width="12.44140625" style="32" customWidth="1"/>
    <col min="11008" max="11008" width="11.88671875" style="32" customWidth="1"/>
    <col min="11009" max="11009" width="12.44140625" style="32" customWidth="1"/>
    <col min="11010" max="11010" width="12.5546875" style="32" customWidth="1"/>
    <col min="11011" max="11011" width="12.33203125" style="32" customWidth="1"/>
    <col min="11012" max="11014" width="11.88671875" style="32" customWidth="1"/>
    <col min="11015" max="11015" width="12.6640625" style="32" customWidth="1"/>
    <col min="11016" max="11016" width="12" style="32" customWidth="1"/>
    <col min="11017" max="11017" width="9.109375" style="32"/>
    <col min="11018" max="11018" width="11.88671875" style="32" customWidth="1"/>
    <col min="11019" max="11019" width="13.88671875" style="32" customWidth="1"/>
    <col min="11020" max="11020" width="9.109375" style="32"/>
    <col min="11021" max="11021" width="10.44140625" style="32" bestFit="1" customWidth="1"/>
    <col min="11022" max="11022" width="9.109375" style="32"/>
    <col min="11023" max="11023" width="9.44140625" style="32" bestFit="1" customWidth="1"/>
    <col min="11024" max="11024" width="9.109375" style="32"/>
    <col min="11025" max="11025" width="8.33203125" style="32" customWidth="1"/>
    <col min="11026" max="11026" width="11.88671875" style="32" customWidth="1"/>
    <col min="11027" max="11027" width="11.6640625" style="32" customWidth="1"/>
    <col min="11028" max="11258" width="9.109375" style="32"/>
    <col min="11259" max="11259" width="22.5546875" style="32" customWidth="1"/>
    <col min="11260" max="11260" width="20.33203125" style="32" customWidth="1"/>
    <col min="11261" max="11261" width="13.5546875" style="32" customWidth="1"/>
    <col min="11262" max="11262" width="13.6640625" style="32" customWidth="1"/>
    <col min="11263" max="11263" width="12.44140625" style="32" customWidth="1"/>
    <col min="11264" max="11264" width="11.88671875" style="32" customWidth="1"/>
    <col min="11265" max="11265" width="12.44140625" style="32" customWidth="1"/>
    <col min="11266" max="11266" width="12.5546875" style="32" customWidth="1"/>
    <col min="11267" max="11267" width="12.33203125" style="32" customWidth="1"/>
    <col min="11268" max="11270" width="11.88671875" style="32" customWidth="1"/>
    <col min="11271" max="11271" width="12.6640625" style="32" customWidth="1"/>
    <col min="11272" max="11272" width="12" style="32" customWidth="1"/>
    <col min="11273" max="11273" width="9.109375" style="32"/>
    <col min="11274" max="11274" width="11.88671875" style="32" customWidth="1"/>
    <col min="11275" max="11275" width="13.88671875" style="32" customWidth="1"/>
    <col min="11276" max="11276" width="9.109375" style="32"/>
    <col min="11277" max="11277" width="10.44140625" style="32" bestFit="1" customWidth="1"/>
    <col min="11278" max="11278" width="9.109375" style="32"/>
    <col min="11279" max="11279" width="9.44140625" style="32" bestFit="1" customWidth="1"/>
    <col min="11280" max="11280" width="9.109375" style="32"/>
    <col min="11281" max="11281" width="8.33203125" style="32" customWidth="1"/>
    <col min="11282" max="11282" width="11.88671875" style="32" customWidth="1"/>
    <col min="11283" max="11283" width="11.6640625" style="32" customWidth="1"/>
    <col min="11284" max="11514" width="9.109375" style="32"/>
    <col min="11515" max="11515" width="22.5546875" style="32" customWidth="1"/>
    <col min="11516" max="11516" width="20.33203125" style="32" customWidth="1"/>
    <col min="11517" max="11517" width="13.5546875" style="32" customWidth="1"/>
    <col min="11518" max="11518" width="13.6640625" style="32" customWidth="1"/>
    <col min="11519" max="11519" width="12.44140625" style="32" customWidth="1"/>
    <col min="11520" max="11520" width="11.88671875" style="32" customWidth="1"/>
    <col min="11521" max="11521" width="12.44140625" style="32" customWidth="1"/>
    <col min="11522" max="11522" width="12.5546875" style="32" customWidth="1"/>
    <col min="11523" max="11523" width="12.33203125" style="32" customWidth="1"/>
    <col min="11524" max="11526" width="11.88671875" style="32" customWidth="1"/>
    <col min="11527" max="11527" width="12.6640625" style="32" customWidth="1"/>
    <col min="11528" max="11528" width="12" style="32" customWidth="1"/>
    <col min="11529" max="11529" width="9.109375" style="32"/>
    <col min="11530" max="11530" width="11.88671875" style="32" customWidth="1"/>
    <col min="11531" max="11531" width="13.88671875" style="32" customWidth="1"/>
    <col min="11532" max="11532" width="9.109375" style="32"/>
    <col min="11533" max="11533" width="10.44140625" style="32" bestFit="1" customWidth="1"/>
    <col min="11534" max="11534" width="9.109375" style="32"/>
    <col min="11535" max="11535" width="9.44140625" style="32" bestFit="1" customWidth="1"/>
    <col min="11536" max="11536" width="9.109375" style="32"/>
    <col min="11537" max="11537" width="8.33203125" style="32" customWidth="1"/>
    <col min="11538" max="11538" width="11.88671875" style="32" customWidth="1"/>
    <col min="11539" max="11539" width="11.6640625" style="32" customWidth="1"/>
    <col min="11540" max="11770" width="9.109375" style="32"/>
    <col min="11771" max="11771" width="22.5546875" style="32" customWidth="1"/>
    <col min="11772" max="11772" width="20.33203125" style="32" customWidth="1"/>
    <col min="11773" max="11773" width="13.5546875" style="32" customWidth="1"/>
    <col min="11774" max="11774" width="13.6640625" style="32" customWidth="1"/>
    <col min="11775" max="11775" width="12.44140625" style="32" customWidth="1"/>
    <col min="11776" max="11776" width="11.88671875" style="32" customWidth="1"/>
    <col min="11777" max="11777" width="12.44140625" style="32" customWidth="1"/>
    <col min="11778" max="11778" width="12.5546875" style="32" customWidth="1"/>
    <col min="11779" max="11779" width="12.33203125" style="32" customWidth="1"/>
    <col min="11780" max="11782" width="11.88671875" style="32" customWidth="1"/>
    <col min="11783" max="11783" width="12.6640625" style="32" customWidth="1"/>
    <col min="11784" max="11784" width="12" style="32" customWidth="1"/>
    <col min="11785" max="11785" width="9.109375" style="32"/>
    <col min="11786" max="11786" width="11.88671875" style="32" customWidth="1"/>
    <col min="11787" max="11787" width="13.88671875" style="32" customWidth="1"/>
    <col min="11788" max="11788" width="9.109375" style="32"/>
    <col min="11789" max="11789" width="10.44140625" style="32" bestFit="1" customWidth="1"/>
    <col min="11790" max="11790" width="9.109375" style="32"/>
    <col min="11791" max="11791" width="9.44140625" style="32" bestFit="1" customWidth="1"/>
    <col min="11792" max="11792" width="9.109375" style="32"/>
    <col min="11793" max="11793" width="8.33203125" style="32" customWidth="1"/>
    <col min="11794" max="11794" width="11.88671875" style="32" customWidth="1"/>
    <col min="11795" max="11795" width="11.6640625" style="32" customWidth="1"/>
    <col min="11796" max="12026" width="9.109375" style="32"/>
    <col min="12027" max="12027" width="22.5546875" style="32" customWidth="1"/>
    <col min="12028" max="12028" width="20.33203125" style="32" customWidth="1"/>
    <col min="12029" max="12029" width="13.5546875" style="32" customWidth="1"/>
    <col min="12030" max="12030" width="13.6640625" style="32" customWidth="1"/>
    <col min="12031" max="12031" width="12.44140625" style="32" customWidth="1"/>
    <col min="12032" max="12032" width="11.88671875" style="32" customWidth="1"/>
    <col min="12033" max="12033" width="12.44140625" style="32" customWidth="1"/>
    <col min="12034" max="12034" width="12.5546875" style="32" customWidth="1"/>
    <col min="12035" max="12035" width="12.33203125" style="32" customWidth="1"/>
    <col min="12036" max="12038" width="11.88671875" style="32" customWidth="1"/>
    <col min="12039" max="12039" width="12.6640625" style="32" customWidth="1"/>
    <col min="12040" max="12040" width="12" style="32" customWidth="1"/>
    <col min="12041" max="12041" width="9.109375" style="32"/>
    <col min="12042" max="12042" width="11.88671875" style="32" customWidth="1"/>
    <col min="12043" max="12043" width="13.88671875" style="32" customWidth="1"/>
    <col min="12044" max="12044" width="9.109375" style="32"/>
    <col min="12045" max="12045" width="10.44140625" style="32" bestFit="1" customWidth="1"/>
    <col min="12046" max="12046" width="9.109375" style="32"/>
    <col min="12047" max="12047" width="9.44140625" style="32" bestFit="1" customWidth="1"/>
    <col min="12048" max="12048" width="9.109375" style="32"/>
    <col min="12049" max="12049" width="8.33203125" style="32" customWidth="1"/>
    <col min="12050" max="12050" width="11.88671875" style="32" customWidth="1"/>
    <col min="12051" max="12051" width="11.6640625" style="32" customWidth="1"/>
    <col min="12052" max="12282" width="9.109375" style="32"/>
    <col min="12283" max="12283" width="22.5546875" style="32" customWidth="1"/>
    <col min="12284" max="12284" width="20.33203125" style="32" customWidth="1"/>
    <col min="12285" max="12285" width="13.5546875" style="32" customWidth="1"/>
    <col min="12286" max="12286" width="13.6640625" style="32" customWidth="1"/>
    <col min="12287" max="12287" width="12.44140625" style="32" customWidth="1"/>
    <col min="12288" max="12288" width="11.88671875" style="32" customWidth="1"/>
    <col min="12289" max="12289" width="12.44140625" style="32" customWidth="1"/>
    <col min="12290" max="12290" width="12.5546875" style="32" customWidth="1"/>
    <col min="12291" max="12291" width="12.33203125" style="32" customWidth="1"/>
    <col min="12292" max="12294" width="11.88671875" style="32" customWidth="1"/>
    <col min="12295" max="12295" width="12.6640625" style="32" customWidth="1"/>
    <col min="12296" max="12296" width="12" style="32" customWidth="1"/>
    <col min="12297" max="12297" width="9.109375" style="32"/>
    <col min="12298" max="12298" width="11.88671875" style="32" customWidth="1"/>
    <col min="12299" max="12299" width="13.88671875" style="32" customWidth="1"/>
    <col min="12300" max="12300" width="9.109375" style="32"/>
    <col min="12301" max="12301" width="10.44140625" style="32" bestFit="1" customWidth="1"/>
    <col min="12302" max="12302" width="9.109375" style="32"/>
    <col min="12303" max="12303" width="9.44140625" style="32" bestFit="1" customWidth="1"/>
    <col min="12304" max="12304" width="9.109375" style="32"/>
    <col min="12305" max="12305" width="8.33203125" style="32" customWidth="1"/>
    <col min="12306" max="12306" width="11.88671875" style="32" customWidth="1"/>
    <col min="12307" max="12307" width="11.6640625" style="32" customWidth="1"/>
    <col min="12308" max="12538" width="9.109375" style="32"/>
    <col min="12539" max="12539" width="22.5546875" style="32" customWidth="1"/>
    <col min="12540" max="12540" width="20.33203125" style="32" customWidth="1"/>
    <col min="12541" max="12541" width="13.5546875" style="32" customWidth="1"/>
    <col min="12542" max="12542" width="13.6640625" style="32" customWidth="1"/>
    <col min="12543" max="12543" width="12.44140625" style="32" customWidth="1"/>
    <col min="12544" max="12544" width="11.88671875" style="32" customWidth="1"/>
    <col min="12545" max="12545" width="12.44140625" style="32" customWidth="1"/>
    <col min="12546" max="12546" width="12.5546875" style="32" customWidth="1"/>
    <col min="12547" max="12547" width="12.33203125" style="32" customWidth="1"/>
    <col min="12548" max="12550" width="11.88671875" style="32" customWidth="1"/>
    <col min="12551" max="12551" width="12.6640625" style="32" customWidth="1"/>
    <col min="12552" max="12552" width="12" style="32" customWidth="1"/>
    <col min="12553" max="12553" width="9.109375" style="32"/>
    <col min="12554" max="12554" width="11.88671875" style="32" customWidth="1"/>
    <col min="12555" max="12555" width="13.88671875" style="32" customWidth="1"/>
    <col min="12556" max="12556" width="9.109375" style="32"/>
    <col min="12557" max="12557" width="10.44140625" style="32" bestFit="1" customWidth="1"/>
    <col min="12558" max="12558" width="9.109375" style="32"/>
    <col min="12559" max="12559" width="9.44140625" style="32" bestFit="1" customWidth="1"/>
    <col min="12560" max="12560" width="9.109375" style="32"/>
    <col min="12561" max="12561" width="8.33203125" style="32" customWidth="1"/>
    <col min="12562" max="12562" width="11.88671875" style="32" customWidth="1"/>
    <col min="12563" max="12563" width="11.6640625" style="32" customWidth="1"/>
    <col min="12564" max="12794" width="9.109375" style="32"/>
    <col min="12795" max="12795" width="22.5546875" style="32" customWidth="1"/>
    <col min="12796" max="12796" width="20.33203125" style="32" customWidth="1"/>
    <col min="12797" max="12797" width="13.5546875" style="32" customWidth="1"/>
    <col min="12798" max="12798" width="13.6640625" style="32" customWidth="1"/>
    <col min="12799" max="12799" width="12.44140625" style="32" customWidth="1"/>
    <col min="12800" max="12800" width="11.88671875" style="32" customWidth="1"/>
    <col min="12801" max="12801" width="12.44140625" style="32" customWidth="1"/>
    <col min="12802" max="12802" width="12.5546875" style="32" customWidth="1"/>
    <col min="12803" max="12803" width="12.33203125" style="32" customWidth="1"/>
    <col min="12804" max="12806" width="11.88671875" style="32" customWidth="1"/>
    <col min="12807" max="12807" width="12.6640625" style="32" customWidth="1"/>
    <col min="12808" max="12808" width="12" style="32" customWidth="1"/>
    <col min="12809" max="12809" width="9.109375" style="32"/>
    <col min="12810" max="12810" width="11.88671875" style="32" customWidth="1"/>
    <col min="12811" max="12811" width="13.88671875" style="32" customWidth="1"/>
    <col min="12812" max="12812" width="9.109375" style="32"/>
    <col min="12813" max="12813" width="10.44140625" style="32" bestFit="1" customWidth="1"/>
    <col min="12814" max="12814" width="9.109375" style="32"/>
    <col min="12815" max="12815" width="9.44140625" style="32" bestFit="1" customWidth="1"/>
    <col min="12816" max="12816" width="9.109375" style="32"/>
    <col min="12817" max="12817" width="8.33203125" style="32" customWidth="1"/>
    <col min="12818" max="12818" width="11.88671875" style="32" customWidth="1"/>
    <col min="12819" max="12819" width="11.6640625" style="32" customWidth="1"/>
    <col min="12820" max="13050" width="9.109375" style="32"/>
    <col min="13051" max="13051" width="22.5546875" style="32" customWidth="1"/>
    <col min="13052" max="13052" width="20.33203125" style="32" customWidth="1"/>
    <col min="13053" max="13053" width="13.5546875" style="32" customWidth="1"/>
    <col min="13054" max="13054" width="13.6640625" style="32" customWidth="1"/>
    <col min="13055" max="13055" width="12.44140625" style="32" customWidth="1"/>
    <col min="13056" max="13056" width="11.88671875" style="32" customWidth="1"/>
    <col min="13057" max="13057" width="12.44140625" style="32" customWidth="1"/>
    <col min="13058" max="13058" width="12.5546875" style="32" customWidth="1"/>
    <col min="13059" max="13059" width="12.33203125" style="32" customWidth="1"/>
    <col min="13060" max="13062" width="11.88671875" style="32" customWidth="1"/>
    <col min="13063" max="13063" width="12.6640625" style="32" customWidth="1"/>
    <col min="13064" max="13064" width="12" style="32" customWidth="1"/>
    <col min="13065" max="13065" width="9.109375" style="32"/>
    <col min="13066" max="13066" width="11.88671875" style="32" customWidth="1"/>
    <col min="13067" max="13067" width="13.88671875" style="32" customWidth="1"/>
    <col min="13068" max="13068" width="9.109375" style="32"/>
    <col min="13069" max="13069" width="10.44140625" style="32" bestFit="1" customWidth="1"/>
    <col min="13070" max="13070" width="9.109375" style="32"/>
    <col min="13071" max="13071" width="9.44140625" style="32" bestFit="1" customWidth="1"/>
    <col min="13072" max="13072" width="9.109375" style="32"/>
    <col min="13073" max="13073" width="8.33203125" style="32" customWidth="1"/>
    <col min="13074" max="13074" width="11.88671875" style="32" customWidth="1"/>
    <col min="13075" max="13075" width="11.6640625" style="32" customWidth="1"/>
    <col min="13076" max="13306" width="9.109375" style="32"/>
    <col min="13307" max="13307" width="22.5546875" style="32" customWidth="1"/>
    <col min="13308" max="13308" width="20.33203125" style="32" customWidth="1"/>
    <col min="13309" max="13309" width="13.5546875" style="32" customWidth="1"/>
    <col min="13310" max="13310" width="13.6640625" style="32" customWidth="1"/>
    <col min="13311" max="13311" width="12.44140625" style="32" customWidth="1"/>
    <col min="13312" max="13312" width="11.88671875" style="32" customWidth="1"/>
    <col min="13313" max="13313" width="12.44140625" style="32" customWidth="1"/>
    <col min="13314" max="13314" width="12.5546875" style="32" customWidth="1"/>
    <col min="13315" max="13315" width="12.33203125" style="32" customWidth="1"/>
    <col min="13316" max="13318" width="11.88671875" style="32" customWidth="1"/>
    <col min="13319" max="13319" width="12.6640625" style="32" customWidth="1"/>
    <col min="13320" max="13320" width="12" style="32" customWidth="1"/>
    <col min="13321" max="13321" width="9.109375" style="32"/>
    <col min="13322" max="13322" width="11.88671875" style="32" customWidth="1"/>
    <col min="13323" max="13323" width="13.88671875" style="32" customWidth="1"/>
    <col min="13324" max="13324" width="9.109375" style="32"/>
    <col min="13325" max="13325" width="10.44140625" style="32" bestFit="1" customWidth="1"/>
    <col min="13326" max="13326" width="9.109375" style="32"/>
    <col min="13327" max="13327" width="9.44140625" style="32" bestFit="1" customWidth="1"/>
    <col min="13328" max="13328" width="9.109375" style="32"/>
    <col min="13329" max="13329" width="8.33203125" style="32" customWidth="1"/>
    <col min="13330" max="13330" width="11.88671875" style="32" customWidth="1"/>
    <col min="13331" max="13331" width="11.6640625" style="32" customWidth="1"/>
    <col min="13332" max="13562" width="9.109375" style="32"/>
    <col min="13563" max="13563" width="22.5546875" style="32" customWidth="1"/>
    <col min="13564" max="13564" width="20.33203125" style="32" customWidth="1"/>
    <col min="13565" max="13565" width="13.5546875" style="32" customWidth="1"/>
    <col min="13566" max="13566" width="13.6640625" style="32" customWidth="1"/>
    <col min="13567" max="13567" width="12.44140625" style="32" customWidth="1"/>
    <col min="13568" max="13568" width="11.88671875" style="32" customWidth="1"/>
    <col min="13569" max="13569" width="12.44140625" style="32" customWidth="1"/>
    <col min="13570" max="13570" width="12.5546875" style="32" customWidth="1"/>
    <col min="13571" max="13571" width="12.33203125" style="32" customWidth="1"/>
    <col min="13572" max="13574" width="11.88671875" style="32" customWidth="1"/>
    <col min="13575" max="13575" width="12.6640625" style="32" customWidth="1"/>
    <col min="13576" max="13576" width="12" style="32" customWidth="1"/>
    <col min="13577" max="13577" width="9.109375" style="32"/>
    <col min="13578" max="13578" width="11.88671875" style="32" customWidth="1"/>
    <col min="13579" max="13579" width="13.88671875" style="32" customWidth="1"/>
    <col min="13580" max="13580" width="9.109375" style="32"/>
    <col min="13581" max="13581" width="10.44140625" style="32" bestFit="1" customWidth="1"/>
    <col min="13582" max="13582" width="9.109375" style="32"/>
    <col min="13583" max="13583" width="9.44140625" style="32" bestFit="1" customWidth="1"/>
    <col min="13584" max="13584" width="9.109375" style="32"/>
    <col min="13585" max="13585" width="8.33203125" style="32" customWidth="1"/>
    <col min="13586" max="13586" width="11.88671875" style="32" customWidth="1"/>
    <col min="13587" max="13587" width="11.6640625" style="32" customWidth="1"/>
    <col min="13588" max="13818" width="9.109375" style="32"/>
    <col min="13819" max="13819" width="22.5546875" style="32" customWidth="1"/>
    <col min="13820" max="13820" width="20.33203125" style="32" customWidth="1"/>
    <col min="13821" max="13821" width="13.5546875" style="32" customWidth="1"/>
    <col min="13822" max="13822" width="13.6640625" style="32" customWidth="1"/>
    <col min="13823" max="13823" width="12.44140625" style="32" customWidth="1"/>
    <col min="13824" max="13824" width="11.88671875" style="32" customWidth="1"/>
    <col min="13825" max="13825" width="12.44140625" style="32" customWidth="1"/>
    <col min="13826" max="13826" width="12.5546875" style="32" customWidth="1"/>
    <col min="13827" max="13827" width="12.33203125" style="32" customWidth="1"/>
    <col min="13828" max="13830" width="11.88671875" style="32" customWidth="1"/>
    <col min="13831" max="13831" width="12.6640625" style="32" customWidth="1"/>
    <col min="13832" max="13832" width="12" style="32" customWidth="1"/>
    <col min="13833" max="13833" width="9.109375" style="32"/>
    <col min="13834" max="13834" width="11.88671875" style="32" customWidth="1"/>
    <col min="13835" max="13835" width="13.88671875" style="32" customWidth="1"/>
    <col min="13836" max="13836" width="9.109375" style="32"/>
    <col min="13837" max="13837" width="10.44140625" style="32" bestFit="1" customWidth="1"/>
    <col min="13838" max="13838" width="9.109375" style="32"/>
    <col min="13839" max="13839" width="9.44140625" style="32" bestFit="1" customWidth="1"/>
    <col min="13840" max="13840" width="9.109375" style="32"/>
    <col min="13841" max="13841" width="8.33203125" style="32" customWidth="1"/>
    <col min="13842" max="13842" width="11.88671875" style="32" customWidth="1"/>
    <col min="13843" max="13843" width="11.6640625" style="32" customWidth="1"/>
    <col min="13844" max="14074" width="9.109375" style="32"/>
    <col min="14075" max="14075" width="22.5546875" style="32" customWidth="1"/>
    <col min="14076" max="14076" width="20.33203125" style="32" customWidth="1"/>
    <col min="14077" max="14077" width="13.5546875" style="32" customWidth="1"/>
    <col min="14078" max="14078" width="13.6640625" style="32" customWidth="1"/>
    <col min="14079" max="14079" width="12.44140625" style="32" customWidth="1"/>
    <col min="14080" max="14080" width="11.88671875" style="32" customWidth="1"/>
    <col min="14081" max="14081" width="12.44140625" style="32" customWidth="1"/>
    <col min="14082" max="14082" width="12.5546875" style="32" customWidth="1"/>
    <col min="14083" max="14083" width="12.33203125" style="32" customWidth="1"/>
    <col min="14084" max="14086" width="11.88671875" style="32" customWidth="1"/>
    <col min="14087" max="14087" width="12.6640625" style="32" customWidth="1"/>
    <col min="14088" max="14088" width="12" style="32" customWidth="1"/>
    <col min="14089" max="14089" width="9.109375" style="32"/>
    <col min="14090" max="14090" width="11.88671875" style="32" customWidth="1"/>
    <col min="14091" max="14091" width="13.88671875" style="32" customWidth="1"/>
    <col min="14092" max="14092" width="9.109375" style="32"/>
    <col min="14093" max="14093" width="10.44140625" style="32" bestFit="1" customWidth="1"/>
    <col min="14094" max="14094" width="9.109375" style="32"/>
    <col min="14095" max="14095" width="9.44140625" style="32" bestFit="1" customWidth="1"/>
    <col min="14096" max="14096" width="9.109375" style="32"/>
    <col min="14097" max="14097" width="8.33203125" style="32" customWidth="1"/>
    <col min="14098" max="14098" width="11.88671875" style="32" customWidth="1"/>
    <col min="14099" max="14099" width="11.6640625" style="32" customWidth="1"/>
    <col min="14100" max="14330" width="9.109375" style="32"/>
    <col min="14331" max="14331" width="22.5546875" style="32" customWidth="1"/>
    <col min="14332" max="14332" width="20.33203125" style="32" customWidth="1"/>
    <col min="14333" max="14333" width="13.5546875" style="32" customWidth="1"/>
    <col min="14334" max="14334" width="13.6640625" style="32" customWidth="1"/>
    <col min="14335" max="14335" width="12.44140625" style="32" customWidth="1"/>
    <col min="14336" max="14336" width="11.88671875" style="32" customWidth="1"/>
    <col min="14337" max="14337" width="12.44140625" style="32" customWidth="1"/>
    <col min="14338" max="14338" width="12.5546875" style="32" customWidth="1"/>
    <col min="14339" max="14339" width="12.33203125" style="32" customWidth="1"/>
    <col min="14340" max="14342" width="11.88671875" style="32" customWidth="1"/>
    <col min="14343" max="14343" width="12.6640625" style="32" customWidth="1"/>
    <col min="14344" max="14344" width="12" style="32" customWidth="1"/>
    <col min="14345" max="14345" width="9.109375" style="32"/>
    <col min="14346" max="14346" width="11.88671875" style="32" customWidth="1"/>
    <col min="14347" max="14347" width="13.88671875" style="32" customWidth="1"/>
    <col min="14348" max="14348" width="9.109375" style="32"/>
    <col min="14349" max="14349" width="10.44140625" style="32" bestFit="1" customWidth="1"/>
    <col min="14350" max="14350" width="9.109375" style="32"/>
    <col min="14351" max="14351" width="9.44140625" style="32" bestFit="1" customWidth="1"/>
    <col min="14352" max="14352" width="9.109375" style="32"/>
    <col min="14353" max="14353" width="8.33203125" style="32" customWidth="1"/>
    <col min="14354" max="14354" width="11.88671875" style="32" customWidth="1"/>
    <col min="14355" max="14355" width="11.6640625" style="32" customWidth="1"/>
    <col min="14356" max="14586" width="9.109375" style="32"/>
    <col min="14587" max="14587" width="22.5546875" style="32" customWidth="1"/>
    <col min="14588" max="14588" width="20.33203125" style="32" customWidth="1"/>
    <col min="14589" max="14589" width="13.5546875" style="32" customWidth="1"/>
    <col min="14590" max="14590" width="13.6640625" style="32" customWidth="1"/>
    <col min="14591" max="14591" width="12.44140625" style="32" customWidth="1"/>
    <col min="14592" max="14592" width="11.88671875" style="32" customWidth="1"/>
    <col min="14593" max="14593" width="12.44140625" style="32" customWidth="1"/>
    <col min="14594" max="14594" width="12.5546875" style="32" customWidth="1"/>
    <col min="14595" max="14595" width="12.33203125" style="32" customWidth="1"/>
    <col min="14596" max="14598" width="11.88671875" style="32" customWidth="1"/>
    <col min="14599" max="14599" width="12.6640625" style="32" customWidth="1"/>
    <col min="14600" max="14600" width="12" style="32" customWidth="1"/>
    <col min="14601" max="14601" width="9.109375" style="32"/>
    <col min="14602" max="14602" width="11.88671875" style="32" customWidth="1"/>
    <col min="14603" max="14603" width="13.88671875" style="32" customWidth="1"/>
    <col min="14604" max="14604" width="9.109375" style="32"/>
    <col min="14605" max="14605" width="10.44140625" style="32" bestFit="1" customWidth="1"/>
    <col min="14606" max="14606" width="9.109375" style="32"/>
    <col min="14607" max="14607" width="9.44140625" style="32" bestFit="1" customWidth="1"/>
    <col min="14608" max="14608" width="9.109375" style="32"/>
    <col min="14609" max="14609" width="8.33203125" style="32" customWidth="1"/>
    <col min="14610" max="14610" width="11.88671875" style="32" customWidth="1"/>
    <col min="14611" max="14611" width="11.6640625" style="32" customWidth="1"/>
    <col min="14612" max="14842" width="9.109375" style="32"/>
    <col min="14843" max="14843" width="22.5546875" style="32" customWidth="1"/>
    <col min="14844" max="14844" width="20.33203125" style="32" customWidth="1"/>
    <col min="14845" max="14845" width="13.5546875" style="32" customWidth="1"/>
    <col min="14846" max="14846" width="13.6640625" style="32" customWidth="1"/>
    <col min="14847" max="14847" width="12.44140625" style="32" customWidth="1"/>
    <col min="14848" max="14848" width="11.88671875" style="32" customWidth="1"/>
    <col min="14849" max="14849" width="12.44140625" style="32" customWidth="1"/>
    <col min="14850" max="14850" width="12.5546875" style="32" customWidth="1"/>
    <col min="14851" max="14851" width="12.33203125" style="32" customWidth="1"/>
    <col min="14852" max="14854" width="11.88671875" style="32" customWidth="1"/>
    <col min="14855" max="14855" width="12.6640625" style="32" customWidth="1"/>
    <col min="14856" max="14856" width="12" style="32" customWidth="1"/>
    <col min="14857" max="14857" width="9.109375" style="32"/>
    <col min="14858" max="14858" width="11.88671875" style="32" customWidth="1"/>
    <col min="14859" max="14859" width="13.88671875" style="32" customWidth="1"/>
    <col min="14860" max="14860" width="9.109375" style="32"/>
    <col min="14861" max="14861" width="10.44140625" style="32" bestFit="1" customWidth="1"/>
    <col min="14862" max="14862" width="9.109375" style="32"/>
    <col min="14863" max="14863" width="9.44140625" style="32" bestFit="1" customWidth="1"/>
    <col min="14864" max="14864" width="9.109375" style="32"/>
    <col min="14865" max="14865" width="8.33203125" style="32" customWidth="1"/>
    <col min="14866" max="14866" width="11.88671875" style="32" customWidth="1"/>
    <col min="14867" max="14867" width="11.6640625" style="32" customWidth="1"/>
    <col min="14868" max="15098" width="9.109375" style="32"/>
    <col min="15099" max="15099" width="22.5546875" style="32" customWidth="1"/>
    <col min="15100" max="15100" width="20.33203125" style="32" customWidth="1"/>
    <col min="15101" max="15101" width="13.5546875" style="32" customWidth="1"/>
    <col min="15102" max="15102" width="13.6640625" style="32" customWidth="1"/>
    <col min="15103" max="15103" width="12.44140625" style="32" customWidth="1"/>
    <col min="15104" max="15104" width="11.88671875" style="32" customWidth="1"/>
    <col min="15105" max="15105" width="12.44140625" style="32" customWidth="1"/>
    <col min="15106" max="15106" width="12.5546875" style="32" customWidth="1"/>
    <col min="15107" max="15107" width="12.33203125" style="32" customWidth="1"/>
    <col min="15108" max="15110" width="11.88671875" style="32" customWidth="1"/>
    <col min="15111" max="15111" width="12.6640625" style="32" customWidth="1"/>
    <col min="15112" max="15112" width="12" style="32" customWidth="1"/>
    <col min="15113" max="15113" width="9.109375" style="32"/>
    <col min="15114" max="15114" width="11.88671875" style="32" customWidth="1"/>
    <col min="15115" max="15115" width="13.88671875" style="32" customWidth="1"/>
    <col min="15116" max="15116" width="9.109375" style="32"/>
    <col min="15117" max="15117" width="10.44140625" style="32" bestFit="1" customWidth="1"/>
    <col min="15118" max="15118" width="9.109375" style="32"/>
    <col min="15119" max="15119" width="9.44140625" style="32" bestFit="1" customWidth="1"/>
    <col min="15120" max="15120" width="9.109375" style="32"/>
    <col min="15121" max="15121" width="8.33203125" style="32" customWidth="1"/>
    <col min="15122" max="15122" width="11.88671875" style="32" customWidth="1"/>
    <col min="15123" max="15123" width="11.6640625" style="32" customWidth="1"/>
    <col min="15124" max="15354" width="9.109375" style="32"/>
    <col min="15355" max="15355" width="22.5546875" style="32" customWidth="1"/>
    <col min="15356" max="15356" width="20.33203125" style="32" customWidth="1"/>
    <col min="15357" max="15357" width="13.5546875" style="32" customWidth="1"/>
    <col min="15358" max="15358" width="13.6640625" style="32" customWidth="1"/>
    <col min="15359" max="15359" width="12.44140625" style="32" customWidth="1"/>
    <col min="15360" max="15360" width="11.88671875" style="32" customWidth="1"/>
    <col min="15361" max="15361" width="12.44140625" style="32" customWidth="1"/>
    <col min="15362" max="15362" width="12.5546875" style="32" customWidth="1"/>
    <col min="15363" max="15363" width="12.33203125" style="32" customWidth="1"/>
    <col min="15364" max="15366" width="11.88671875" style="32" customWidth="1"/>
    <col min="15367" max="15367" width="12.6640625" style="32" customWidth="1"/>
    <col min="15368" max="15368" width="12" style="32" customWidth="1"/>
    <col min="15369" max="15369" width="9.109375" style="32"/>
    <col min="15370" max="15370" width="11.88671875" style="32" customWidth="1"/>
    <col min="15371" max="15371" width="13.88671875" style="32" customWidth="1"/>
    <col min="15372" max="15372" width="9.109375" style="32"/>
    <col min="15373" max="15373" width="10.44140625" style="32" bestFit="1" customWidth="1"/>
    <col min="15374" max="15374" width="9.109375" style="32"/>
    <col min="15375" max="15375" width="9.44140625" style="32" bestFit="1" customWidth="1"/>
    <col min="15376" max="15376" width="9.109375" style="32"/>
    <col min="15377" max="15377" width="8.33203125" style="32" customWidth="1"/>
    <col min="15378" max="15378" width="11.88671875" style="32" customWidth="1"/>
    <col min="15379" max="15379" width="11.6640625" style="32" customWidth="1"/>
    <col min="15380" max="15610" width="9.109375" style="32"/>
    <col min="15611" max="15611" width="22.5546875" style="32" customWidth="1"/>
    <col min="15612" max="15612" width="20.33203125" style="32" customWidth="1"/>
    <col min="15613" max="15613" width="13.5546875" style="32" customWidth="1"/>
    <col min="15614" max="15614" width="13.6640625" style="32" customWidth="1"/>
    <col min="15615" max="15615" width="12.44140625" style="32" customWidth="1"/>
    <col min="15616" max="15616" width="11.88671875" style="32" customWidth="1"/>
    <col min="15617" max="15617" width="12.44140625" style="32" customWidth="1"/>
    <col min="15618" max="15618" width="12.5546875" style="32" customWidth="1"/>
    <col min="15619" max="15619" width="12.33203125" style="32" customWidth="1"/>
    <col min="15620" max="15622" width="11.88671875" style="32" customWidth="1"/>
    <col min="15623" max="15623" width="12.6640625" style="32" customWidth="1"/>
    <col min="15624" max="15624" width="12" style="32" customWidth="1"/>
    <col min="15625" max="15625" width="9.109375" style="32"/>
    <col min="15626" max="15626" width="11.88671875" style="32" customWidth="1"/>
    <col min="15627" max="15627" width="13.88671875" style="32" customWidth="1"/>
    <col min="15628" max="15628" width="9.109375" style="32"/>
    <col min="15629" max="15629" width="10.44140625" style="32" bestFit="1" customWidth="1"/>
    <col min="15630" max="15630" width="9.109375" style="32"/>
    <col min="15631" max="15631" width="9.44140625" style="32" bestFit="1" customWidth="1"/>
    <col min="15632" max="15632" width="9.109375" style="32"/>
    <col min="15633" max="15633" width="8.33203125" style="32" customWidth="1"/>
    <col min="15634" max="15634" width="11.88671875" style="32" customWidth="1"/>
    <col min="15635" max="15635" width="11.6640625" style="32" customWidth="1"/>
    <col min="15636" max="15866" width="9.109375" style="32"/>
    <col min="15867" max="15867" width="22.5546875" style="32" customWidth="1"/>
    <col min="15868" max="15868" width="20.33203125" style="32" customWidth="1"/>
    <col min="15869" max="15869" width="13.5546875" style="32" customWidth="1"/>
    <col min="15870" max="15870" width="13.6640625" style="32" customWidth="1"/>
    <col min="15871" max="15871" width="12.44140625" style="32" customWidth="1"/>
    <col min="15872" max="15872" width="11.88671875" style="32" customWidth="1"/>
    <col min="15873" max="15873" width="12.44140625" style="32" customWidth="1"/>
    <col min="15874" max="15874" width="12.5546875" style="32" customWidth="1"/>
    <col min="15875" max="15875" width="12.33203125" style="32" customWidth="1"/>
    <col min="15876" max="15878" width="11.88671875" style="32" customWidth="1"/>
    <col min="15879" max="15879" width="12.6640625" style="32" customWidth="1"/>
    <col min="15880" max="15880" width="12" style="32" customWidth="1"/>
    <col min="15881" max="15881" width="9.109375" style="32"/>
    <col min="15882" max="15882" width="11.88671875" style="32" customWidth="1"/>
    <col min="15883" max="15883" width="13.88671875" style="32" customWidth="1"/>
    <col min="15884" max="15884" width="9.109375" style="32"/>
    <col min="15885" max="15885" width="10.44140625" style="32" bestFit="1" customWidth="1"/>
    <col min="15886" max="15886" width="9.109375" style="32"/>
    <col min="15887" max="15887" width="9.44140625" style="32" bestFit="1" customWidth="1"/>
    <col min="15888" max="15888" width="9.109375" style="32"/>
    <col min="15889" max="15889" width="8.33203125" style="32" customWidth="1"/>
    <col min="15890" max="15890" width="11.88671875" style="32" customWidth="1"/>
    <col min="15891" max="15891" width="11.6640625" style="32" customWidth="1"/>
    <col min="15892" max="16122" width="9.109375" style="32"/>
    <col min="16123" max="16123" width="22.5546875" style="32" customWidth="1"/>
    <col min="16124" max="16124" width="20.33203125" style="32" customWidth="1"/>
    <col min="16125" max="16125" width="13.5546875" style="32" customWidth="1"/>
    <col min="16126" max="16126" width="13.6640625" style="32" customWidth="1"/>
    <col min="16127" max="16127" width="12.44140625" style="32" customWidth="1"/>
    <col min="16128" max="16128" width="11.88671875" style="32" customWidth="1"/>
    <col min="16129" max="16129" width="12.44140625" style="32" customWidth="1"/>
    <col min="16130" max="16130" width="12.5546875" style="32" customWidth="1"/>
    <col min="16131" max="16131" width="12.33203125" style="32" customWidth="1"/>
    <col min="16132" max="16134" width="11.88671875" style="32" customWidth="1"/>
    <col min="16135" max="16135" width="12.6640625" style="32" customWidth="1"/>
    <col min="16136" max="16136" width="12" style="32" customWidth="1"/>
    <col min="16137" max="16137" width="9.109375" style="32"/>
    <col min="16138" max="16138" width="11.88671875" style="32" customWidth="1"/>
    <col min="16139" max="16139" width="13.88671875" style="32" customWidth="1"/>
    <col min="16140" max="16140" width="9.109375" style="32"/>
    <col min="16141" max="16141" width="10.44140625" style="32" bestFit="1" customWidth="1"/>
    <col min="16142" max="16142" width="9.109375" style="32"/>
    <col min="16143" max="16143" width="9.44140625" style="32" bestFit="1" customWidth="1"/>
    <col min="16144" max="16144" width="9.109375" style="32"/>
    <col min="16145" max="16145" width="8.33203125" style="32" customWidth="1"/>
    <col min="16146" max="16146" width="11.88671875" style="32" customWidth="1"/>
    <col min="16147" max="16147" width="11.6640625" style="32" customWidth="1"/>
    <col min="16148" max="16382" width="9.109375" style="32"/>
    <col min="16383" max="16384" width="9.109375" style="32" customWidth="1"/>
  </cols>
  <sheetData>
    <row r="1" spans="1:20" x14ac:dyDescent="0.25">
      <c r="A1" s="33" t="s">
        <v>112</v>
      </c>
    </row>
    <row r="2" spans="1:20" x14ac:dyDescent="0.25">
      <c r="A2" s="33"/>
      <c r="M2" s="35" t="s">
        <v>205</v>
      </c>
      <c r="N2" s="35" t="s">
        <v>205</v>
      </c>
      <c r="P2" s="34"/>
      <c r="Q2" s="34"/>
    </row>
    <row r="3" spans="1:20" s="69" customFormat="1" x14ac:dyDescent="0.25">
      <c r="A3" s="66" t="s">
        <v>0</v>
      </c>
      <c r="B3" s="66" t="s">
        <v>1</v>
      </c>
      <c r="C3" s="66">
        <v>1850</v>
      </c>
      <c r="D3" s="66">
        <v>1860</v>
      </c>
      <c r="E3" s="66">
        <v>1870</v>
      </c>
      <c r="F3" s="66">
        <v>1880</v>
      </c>
      <c r="G3" s="66">
        <v>1890</v>
      </c>
      <c r="H3" s="66">
        <v>1900</v>
      </c>
      <c r="I3" s="66">
        <v>1910</v>
      </c>
      <c r="J3" s="66">
        <v>1920</v>
      </c>
      <c r="K3" s="66">
        <v>1930</v>
      </c>
      <c r="L3" s="66">
        <v>1940</v>
      </c>
      <c r="M3" s="35">
        <v>1950</v>
      </c>
      <c r="N3" s="35">
        <v>1960</v>
      </c>
      <c r="O3" s="67"/>
      <c r="P3" s="35"/>
      <c r="Q3" s="35"/>
      <c r="R3" s="35"/>
      <c r="S3" s="35"/>
      <c r="T3" s="68"/>
    </row>
    <row r="4" spans="1:20" x14ac:dyDescent="0.25">
      <c r="A4" s="32" t="s">
        <v>67</v>
      </c>
      <c r="C4" s="31">
        <v>4477646.0579437939</v>
      </c>
      <c r="D4" s="31">
        <v>4477646.0579437939</v>
      </c>
      <c r="E4" s="31">
        <v>4433070.5550586153</v>
      </c>
      <c r="F4" s="31">
        <v>4345202.8557690494</v>
      </c>
      <c r="G4" s="31">
        <v>4388850.9407931753</v>
      </c>
      <c r="H4" s="31">
        <v>4216423.4042794527</v>
      </c>
      <c r="I4" s="31">
        <v>3890997.3665000056</v>
      </c>
      <c r="J4" s="31">
        <v>3738129.3152634045</v>
      </c>
      <c r="K4" s="31">
        <v>4338251.679586485</v>
      </c>
      <c r="L4" s="31">
        <v>4985334.3871788941</v>
      </c>
      <c r="M4" s="31">
        <v>5958982</v>
      </c>
      <c r="N4" s="31">
        <v>7184870</v>
      </c>
      <c r="S4" s="31"/>
    </row>
    <row r="5" spans="1:20" x14ac:dyDescent="0.25">
      <c r="A5" s="32" t="s">
        <v>68</v>
      </c>
      <c r="B5" s="32" t="s">
        <v>67</v>
      </c>
      <c r="C5" s="96">
        <f>D5/(('Default &amp; Adjusted Growth Rates'!N31/1000)+1)^10</f>
        <v>2897036.9994896348</v>
      </c>
      <c r="D5" s="96">
        <f>E5/(('Default &amp; Adjusted Growth Rates'!O31/1000)+1)^10</f>
        <v>2897036.9994896348</v>
      </c>
      <c r="E5" s="96">
        <f>F5/(('Default &amp; Adjusted Growth Rates'!P31/1000)+1)^10</f>
        <v>2868196.6491229241</v>
      </c>
      <c r="F5" s="96">
        <f>G5/(('Default &amp; Adjusted Growth Rates'!Q31/1000)+1)^10</f>
        <v>2811346.2476825747</v>
      </c>
      <c r="G5" s="96">
        <f>H5/(('Default &amp; Adjusted Growth Rates'!R31/1000)+1)^10</f>
        <v>2839586.5586931841</v>
      </c>
      <c r="H5" s="96">
        <f>I5/(('Default &amp; Adjusted Growth Rates'!S31/1000)+1)^10</f>
        <v>2728025.942568806</v>
      </c>
      <c r="I5" s="96">
        <f>J5/(('Default &amp; Adjusted Growth Rates'!T31/1000)+1)^10</f>
        <v>2517475.2961255037</v>
      </c>
      <c r="J5" s="96">
        <f>K5/(('Default &amp; Adjusted Growth Rates'!U31/1000)+1)^10</f>
        <v>2418569.6669754228</v>
      </c>
      <c r="K5" s="96">
        <f>L5/(('Default &amp; Adjusted Growth Rates'!V31/1000)+1)^10</f>
        <v>2806848.8366924562</v>
      </c>
      <c r="L5" s="96">
        <f>M5/(('Default &amp; Adjusted Growth Rates'!W31/1000)+1)^10</f>
        <v>3225511.3485047449</v>
      </c>
      <c r="M5" s="96">
        <v>3855461.3540000003</v>
      </c>
      <c r="N5" s="96">
        <v>4648610.8900000006</v>
      </c>
      <c r="S5" s="31"/>
    </row>
    <row r="6" spans="1:20" x14ac:dyDescent="0.25">
      <c r="A6" s="32" t="s">
        <v>69</v>
      </c>
      <c r="B6" s="32" t="s">
        <v>67</v>
      </c>
      <c r="C6" s="96">
        <f>D6/(('Default &amp; Adjusted Growth Rates'!N32/1000)+1)^10</f>
        <v>1580609.0584541589</v>
      </c>
      <c r="D6" s="96">
        <f>E6/(('Default &amp; Adjusted Growth Rates'!O32/1000)+1)^10</f>
        <v>1580609.0584541589</v>
      </c>
      <c r="E6" s="96">
        <f>F6/(('Default &amp; Adjusted Growth Rates'!P32/1000)+1)^10</f>
        <v>1564873.905935691</v>
      </c>
      <c r="F6" s="96">
        <f>G6/(('Default &amp; Adjusted Growth Rates'!Q32/1000)+1)^10</f>
        <v>1533856.6080864742</v>
      </c>
      <c r="G6" s="96">
        <f>H6/(('Default &amp; Adjusted Growth Rates'!R32/1000)+1)^10</f>
        <v>1549264.3820999907</v>
      </c>
      <c r="H6" s="96">
        <f>I6/(('Default &amp; Adjusted Growth Rates'!S32/1000)+1)^10</f>
        <v>1488397.4617106467</v>
      </c>
      <c r="I6" s="96">
        <f>J6/(('Default &amp; Adjusted Growth Rates'!T32/1000)+1)^10</f>
        <v>1373522.0703745019</v>
      </c>
      <c r="J6" s="96">
        <f>K6/(('Default &amp; Adjusted Growth Rates'!U32/1000)+1)^10</f>
        <v>1319559.6482879817</v>
      </c>
      <c r="K6" s="96">
        <f>L6/(('Default &amp; Adjusted Growth Rates'!V32/1000)+1)^10</f>
        <v>1531402.8428940291</v>
      </c>
      <c r="L6" s="96">
        <f>M6/(('Default &amp; Adjusted Growth Rates'!W32/1000)+1)^10</f>
        <v>1759823.0386741494</v>
      </c>
      <c r="M6" s="96">
        <v>2103520.6459999997</v>
      </c>
      <c r="N6" s="96">
        <v>2536259.1099999994</v>
      </c>
      <c r="S6" s="31"/>
    </row>
    <row r="7" spans="1:20" x14ac:dyDescent="0.25">
      <c r="A7" s="32" t="s">
        <v>70</v>
      </c>
      <c r="C7" s="31">
        <v>2208755.5067039705</v>
      </c>
      <c r="D7" s="31">
        <v>2198036.094025461</v>
      </c>
      <c r="E7" s="31">
        <v>2176154.3814061405</v>
      </c>
      <c r="F7" s="31">
        <v>2143433.7357643065</v>
      </c>
      <c r="G7" s="31">
        <v>2175556.0794329764</v>
      </c>
      <c r="H7" s="31">
        <v>2090083.644760523</v>
      </c>
      <c r="I7" s="31">
        <v>1928769.7599993991</v>
      </c>
      <c r="J7" s="31">
        <v>1852992.9740694682</v>
      </c>
      <c r="K7" s="31">
        <v>2150473.9948923844</v>
      </c>
      <c r="L7" s="31">
        <v>2471233.2864221619</v>
      </c>
      <c r="M7" s="31">
        <v>2953871</v>
      </c>
      <c r="N7" s="31">
        <v>3659980</v>
      </c>
      <c r="S7" s="31"/>
    </row>
    <row r="8" spans="1:20" x14ac:dyDescent="0.25">
      <c r="A8" s="32" t="s">
        <v>71</v>
      </c>
      <c r="B8" s="32" t="s">
        <v>67</v>
      </c>
      <c r="C8" s="96">
        <f>D8/(('Default &amp; Adjusted Growth Rates'!N34/1000)+1)^10</f>
        <v>1131981.6552224003</v>
      </c>
      <c r="D8" s="96">
        <f>E8/(('Default &amp; Adjusted Growth Rates'!O34/1000)+1)^10</f>
        <v>1131981.6552224003</v>
      </c>
      <c r="E8" s="96">
        <f>F8/(('Default &amp; Adjusted Growth Rates'!P34/1000)+1)^10</f>
        <v>1120712.6422442941</v>
      </c>
      <c r="F8" s="96">
        <f>G8/(('Default &amp; Adjusted Growth Rates'!Q34/1000)+1)^10</f>
        <v>1098499.0455474479</v>
      </c>
      <c r="G8" s="96">
        <f>H8/(('Default &amp; Adjusted Growth Rates'!R34/1000)+1)^10</f>
        <v>1109533.600510818</v>
      </c>
      <c r="H8" s="96">
        <f>I8/(('Default &amp; Adjusted Growth Rates'!S34/1000)+1)^10</f>
        <v>1065942.6588278669</v>
      </c>
      <c r="I8" s="96">
        <f>J8/(('Default &amp; Adjusted Growth Rates'!T34/1000)+1)^10</f>
        <v>983672.57759969356</v>
      </c>
      <c r="J8" s="96">
        <f>K8/(('Default &amp; Adjusted Growth Rates'!U34/1000)+1)^10</f>
        <v>945026.41677542892</v>
      </c>
      <c r="K8" s="96">
        <f>L8/(('Default &amp; Adjusted Growth Rates'!V34/1000)+1)^10</f>
        <v>1096741.7373951161</v>
      </c>
      <c r="L8" s="96">
        <f>M8/(('Default &amp; Adjusted Growth Rates'!W34/1000)+1)^10</f>
        <v>1260328.9760753026</v>
      </c>
      <c r="M8" s="96">
        <v>1506474.21</v>
      </c>
      <c r="N8" s="96">
        <v>1866589.8</v>
      </c>
      <c r="S8" s="31"/>
    </row>
    <row r="9" spans="1:20" x14ac:dyDescent="0.25">
      <c r="A9" s="32" t="s">
        <v>72</v>
      </c>
      <c r="B9" s="32" t="s">
        <v>73</v>
      </c>
      <c r="C9" s="96">
        <f>D9/(('Default &amp; Adjusted Growth Rates'!N35/1000)+1)^10</f>
        <v>1076773.8514815702</v>
      </c>
      <c r="D9" s="96">
        <f>E9/(('Default &amp; Adjusted Growth Rates'!O35/1000)+1)^10</f>
        <v>1066054.4388030604</v>
      </c>
      <c r="E9" s="96">
        <f>F9/(('Default &amp; Adjusted Growth Rates'!P35/1000)+1)^10</f>
        <v>1055441.7391618465</v>
      </c>
      <c r="F9" s="96">
        <f>G9/(('Default &amp; Adjusted Growth Rates'!Q35/1000)+1)^10</f>
        <v>1044934.6902168588</v>
      </c>
      <c r="G9" s="96">
        <f>H9/(('Default &amp; Adjusted Growth Rates'!R35/1000)+1)^10</f>
        <v>1066022.4789221582</v>
      </c>
      <c r="H9" s="96">
        <f>I9/(('Default &amp; Adjusted Growth Rates'!S35/1000)+1)^10</f>
        <v>1024140.9859326562</v>
      </c>
      <c r="I9" s="96">
        <f>J9/(('Default &amp; Adjusted Growth Rates'!T35/1000)+1)^10</f>
        <v>945097.1823997054</v>
      </c>
      <c r="J9" s="96">
        <f>K9/(('Default &amp; Adjusted Growth Rates'!U35/1000)+1)^10</f>
        <v>907966.5572940394</v>
      </c>
      <c r="K9" s="96">
        <f>L9/(('Default &amp; Adjusted Growth Rates'!V35/1000)+1)^10</f>
        <v>1053732.2574972683</v>
      </c>
      <c r="L9" s="96">
        <f>M9/(('Default &amp; Adjusted Growth Rates'!W35/1000)+1)^10</f>
        <v>1210904.3103468593</v>
      </c>
      <c r="M9" s="96">
        <v>1447396.79</v>
      </c>
      <c r="N9" s="96">
        <v>1793390.2</v>
      </c>
      <c r="S9" s="31"/>
    </row>
    <row r="10" spans="1:20" x14ac:dyDescent="0.25">
      <c r="A10" s="32" t="s">
        <v>74</v>
      </c>
      <c r="C10" s="31">
        <v>1525508.7066498264</v>
      </c>
      <c r="D10" s="31">
        <v>1540506.2329395695</v>
      </c>
      <c r="E10" s="31">
        <v>1551490.7487661182</v>
      </c>
      <c r="F10" s="31">
        <v>1569065.4421974095</v>
      </c>
      <c r="G10" s="31">
        <v>1618318.8022110122</v>
      </c>
      <c r="H10" s="31">
        <v>1602208.2446761853</v>
      </c>
      <c r="I10" s="31">
        <v>1508630.2310473176</v>
      </c>
      <c r="J10" s="31">
        <v>1449359.7300075616</v>
      </c>
      <c r="K10" s="31">
        <v>1682041.136821202</v>
      </c>
      <c r="L10" s="31">
        <v>1932930.1615906972</v>
      </c>
      <c r="M10" s="31">
        <v>2310436</v>
      </c>
      <c r="N10" s="31">
        <v>3070780</v>
      </c>
      <c r="S10" s="31"/>
    </row>
    <row r="11" spans="1:20" x14ac:dyDescent="0.25">
      <c r="A11" s="32" t="s">
        <v>75</v>
      </c>
      <c r="B11" s="32" t="s">
        <v>53</v>
      </c>
      <c r="C11" s="96">
        <f>D11/(('Default &amp; Adjusted Growth Rates'!N37/1000)+1)^10</f>
        <v>494050.6389758127</v>
      </c>
      <c r="D11" s="96">
        <f>E11/(('Default &amp; Adjusted Growth Rates'!O37/1000)+1)^10</f>
        <v>519316.45388787205</v>
      </c>
      <c r="E11" s="96">
        <f>F11/(('Default &amp; Adjusted Growth Rates'!P37/1000)+1)^10</f>
        <v>540467.03629346099</v>
      </c>
      <c r="F11" s="96">
        <f>G11/(('Default &amp; Adjusted Growth Rates'!Q37/1000)+1)^10</f>
        <v>568106.59189320251</v>
      </c>
      <c r="G11" s="96">
        <f>H11/(('Default &amp; Adjusted Growth Rates'!R37/1000)+1)^10</f>
        <v>597159.6380158636</v>
      </c>
      <c r="H11" s="96">
        <f>I11/(('Default &amp; Adjusted Growth Rates'!S37/1000)+1)^10</f>
        <v>591214.84228551236</v>
      </c>
      <c r="I11" s="96">
        <f>J11/(('Default &amp; Adjusted Growth Rates'!T37/1000)+1)^10</f>
        <v>556684.55525646021</v>
      </c>
      <c r="J11" s="96">
        <f>K11/(('Default &amp; Adjusted Growth Rates'!U37/1000)+1)^10</f>
        <v>534813.74037279026</v>
      </c>
      <c r="K11" s="96">
        <f>L11/(('Default &amp; Adjusted Growth Rates'!V37/1000)+1)^10</f>
        <v>620673.17948702362</v>
      </c>
      <c r="L11" s="96">
        <f>M11/(('Default &amp; Adjusted Growth Rates'!W37/1000)+1)^10</f>
        <v>713251.22962696722</v>
      </c>
      <c r="M11" s="96">
        <v>852550.88399999996</v>
      </c>
      <c r="N11" s="96">
        <v>1133117.82</v>
      </c>
      <c r="S11" s="31"/>
    </row>
    <row r="12" spans="1:20" x14ac:dyDescent="0.25">
      <c r="A12" s="32" t="s">
        <v>76</v>
      </c>
      <c r="B12" s="32" t="s">
        <v>51</v>
      </c>
      <c r="C12" s="96">
        <f>D12/(('Default &amp; Adjusted Growth Rates'!N38/1000)+1)^10</f>
        <v>1031458.0676740138</v>
      </c>
      <c r="D12" s="96">
        <f>E12/(('Default &amp; Adjusted Growth Rates'!O38/1000)+1)^10</f>
        <v>1021189.7790516975</v>
      </c>
      <c r="E12" s="96">
        <f>F12/(('Default &amp; Adjusted Growth Rates'!P38/1000)+1)^10</f>
        <v>1011023.7124726572</v>
      </c>
      <c r="F12" s="96">
        <f>G12/(('Default &amp; Adjusted Growth Rates'!Q38/1000)+1)^10</f>
        <v>1000958.8503042069</v>
      </c>
      <c r="G12" s="96">
        <f>H12/(('Default &amp; Adjusted Growth Rates'!R38/1000)+1)^10</f>
        <v>1021159.1641951487</v>
      </c>
      <c r="H12" s="96">
        <f>I12/(('Default &amp; Adjusted Growth Rates'!S38/1000)+1)^10</f>
        <v>1010993.4023906728</v>
      </c>
      <c r="I12" s="96">
        <f>J12/(('Default &amp; Adjusted Growth Rates'!T38/1000)+1)^10</f>
        <v>951945.67579085741</v>
      </c>
      <c r="J12" s="96">
        <f>K12/(('Default &amp; Adjusted Growth Rates'!U38/1000)+1)^10</f>
        <v>914545.98963477137</v>
      </c>
      <c r="K12" s="96">
        <f>L12/(('Default &amp; Adjusted Growth Rates'!V38/1000)+1)^10</f>
        <v>1061367.9573341785</v>
      </c>
      <c r="L12" s="96">
        <f>M12/(('Default &amp; Adjusted Growth Rates'!W38/1000)+1)^10</f>
        <v>1219678.9319637299</v>
      </c>
      <c r="M12" s="96">
        <v>1457885.1159999999</v>
      </c>
      <c r="N12" s="96">
        <v>1937662.18</v>
      </c>
      <c r="S12" s="31"/>
    </row>
    <row r="13" spans="1:20" x14ac:dyDescent="0.25">
      <c r="A13" s="32" t="s">
        <v>77</v>
      </c>
      <c r="B13" s="32" t="s">
        <v>77</v>
      </c>
      <c r="C13" s="31">
        <f>D13/(('Default &amp; Adjusted Growth Rates'!N39/1000)+1)^10</f>
        <v>2537673.3201017063</v>
      </c>
      <c r="D13" s="31">
        <f>E13/(('Default &amp; Adjusted Growth Rates'!O39/1000)+1)^10</f>
        <v>2614839.5427825614</v>
      </c>
      <c r="E13" s="31">
        <f>F13/(('Default &amp; Adjusted Growth Rates'!P39/1000)+1)^10</f>
        <v>2694352.255799924</v>
      </c>
      <c r="F13" s="31">
        <f>G13/(('Default &amp; Adjusted Growth Rates'!Q39/1000)+1)^10</f>
        <v>2804087.117827394</v>
      </c>
      <c r="G13" s="31">
        <f>H13/(('Default &amp; Adjusted Growth Rates'!R39/1000)+1)^10</f>
        <v>2918291.232128121</v>
      </c>
      <c r="H13" s="31">
        <f>I13/(('Default &amp; Adjusted Growth Rates'!S39/1000)+1)^10</f>
        <v>2720327.0203222889</v>
      </c>
      <c r="I13" s="31">
        <f>J13/(('Default &amp; Adjusted Growth Rates'!T39/1000)+1)^10</f>
        <v>2613451.8283976535</v>
      </c>
      <c r="J13" s="31">
        <f>K13/(('Default &amp; Adjusted Growth Rates'!U39/1000)+1)^10</f>
        <v>2561650.7130052154</v>
      </c>
      <c r="K13" s="31">
        <f>L13/(('Default &amp; Adjusted Growth Rates'!V39/1000)+1)^10</f>
        <v>2972900.2318973327</v>
      </c>
      <c r="L13" s="31">
        <f>M13/(('Default &amp; Adjusted Growth Rates'!W39/1000)+1)^10</f>
        <v>3416330.5521136997</v>
      </c>
      <c r="M13" s="31">
        <v>4083548</v>
      </c>
      <c r="N13" s="31">
        <v>5099368</v>
      </c>
      <c r="R13" s="31"/>
      <c r="S13" s="31"/>
    </row>
    <row r="14" spans="1:20" x14ac:dyDescent="0.25">
      <c r="A14" s="32" t="s">
        <v>73</v>
      </c>
      <c r="B14" s="32" t="s">
        <v>73</v>
      </c>
      <c r="C14" s="31">
        <f>D14/(('Default &amp; Adjusted Growth Rates'!N40/1000)+1)^10</f>
        <v>5467368.843146218</v>
      </c>
      <c r="D14" s="31">
        <f>E14/(('Default &amp; Adjusted Growth Rates'!O40/1000)+1)^10</f>
        <v>5412940.5313752079</v>
      </c>
      <c r="E14" s="31">
        <f>F14/(('Default &amp; Adjusted Growth Rates'!P40/1000)+1)^10</f>
        <v>5359054.0599678596</v>
      </c>
      <c r="F14" s="31">
        <f>G14/(('Default &amp; Adjusted Growth Rates'!Q40/1000)+1)^10</f>
        <v>5305704.0348384455</v>
      </c>
      <c r="G14" s="31">
        <f>H14/(('Default &amp; Adjusted Growth Rates'!R40/1000)+1)^10</f>
        <v>5412778.2536073793</v>
      </c>
      <c r="H14" s="31">
        <f>I14/(('Default &amp; Adjusted Growth Rates'!S40/1000)+1)^10</f>
        <v>4995016.8450490227</v>
      </c>
      <c r="I14" s="31">
        <f>J14/(('Default &amp; Adjusted Growth Rates'!T40/1000)+1)^10</f>
        <v>4798774.4888935657</v>
      </c>
      <c r="J14" s="31">
        <f>K14/(('Default &amp; Adjusted Growth Rates'!U40/1000)+1)^10</f>
        <v>4798774.4888935657</v>
      </c>
      <c r="K14" s="31">
        <f>L14/(('Default &amp; Adjusted Growth Rates'!V40/1000)+1)^10</f>
        <v>5569173.7044501742</v>
      </c>
      <c r="L14" s="31">
        <f>M14/(('Default &amp; Adjusted Growth Rates'!W40/1000)+1)^10</f>
        <v>6399857.6448691329</v>
      </c>
      <c r="M14" s="31">
        <v>7649765</v>
      </c>
      <c r="N14" s="31">
        <v>10052151</v>
      </c>
      <c r="R14" s="31"/>
      <c r="S14" s="31"/>
    </row>
    <row r="15" spans="1:20" x14ac:dyDescent="0.25">
      <c r="A15" s="32" t="s">
        <v>78</v>
      </c>
      <c r="B15" s="32" t="s">
        <v>73</v>
      </c>
      <c r="C15" s="31">
        <f>D15/(('Default &amp; Adjusted Growth Rates'!N41/1000)+1)^10</f>
        <v>1531917.43215017</v>
      </c>
      <c r="D15" s="31">
        <f>E15/(('Default &amp; Adjusted Growth Rates'!O41/1000)+1)^10</f>
        <v>1547305.7269082973</v>
      </c>
      <c r="E15" s="31">
        <f>F15/(('Default &amp; Adjusted Growth Rates'!P41/1000)+1)^10</f>
        <v>1562848.598937101</v>
      </c>
      <c r="F15" s="31">
        <f>G15/(('Default &amp; Adjusted Growth Rates'!Q41/1000)+1)^10</f>
        <v>1578547.6009838465</v>
      </c>
      <c r="G15" s="31">
        <f>H15/(('Default &amp; Adjusted Growth Rates'!R41/1000)+1)^10</f>
        <v>1642838.2678129054</v>
      </c>
      <c r="H15" s="31">
        <f>I15/(('Default &amp; Adjusted Growth Rates'!S41/1000)+1)^10</f>
        <v>1546887.2312817636</v>
      </c>
      <c r="I15" s="31">
        <f>J15/(('Default &amp; Adjusted Growth Rates'!T41/1000)+1)^10</f>
        <v>1427497.5651356359</v>
      </c>
      <c r="J15" s="31">
        <f>K15/(('Default &amp; Adjusted Growth Rates'!U41/1000)+1)^10</f>
        <v>1371414.5739709393</v>
      </c>
      <c r="K15" s="31">
        <f>L15/(('Default &amp; Adjusted Growth Rates'!V41/1000)+1)^10</f>
        <v>1591582.6011277465</v>
      </c>
      <c r="L15" s="31">
        <f>M15/(('Default &amp; Adjusted Growth Rates'!W41/1000)+1)^10</f>
        <v>1828979.0582629577</v>
      </c>
      <c r="M15" s="31">
        <v>2186183</v>
      </c>
      <c r="N15" s="31">
        <v>2935575</v>
      </c>
      <c r="R15" s="31"/>
      <c r="S15" s="31"/>
    </row>
    <row r="16" spans="1:20" x14ac:dyDescent="0.25">
      <c r="A16" s="32" t="s">
        <v>79</v>
      </c>
      <c r="B16" s="32" t="s">
        <v>80</v>
      </c>
      <c r="C16" s="31">
        <f>D16/(('Default &amp; Adjusted Growth Rates'!N42/1000)+1)^10</f>
        <v>1325569.5252274817</v>
      </c>
      <c r="D16" s="31">
        <f>E16/(('Default &amp; Adjusted Growth Rates'!O42/1000)+1)^10</f>
        <v>1407285.8415116495</v>
      </c>
      <c r="E16" s="31">
        <f>F16/(('Default &amp; Adjusted Growth Rates'!P42/1000)+1)^10</f>
        <v>1494039.6576930094</v>
      </c>
      <c r="F16" s="31">
        <f>G16/(('Default &amp; Adjusted Growth Rates'!Q42/1000)+1)^10</f>
        <v>1601979.0455236398</v>
      </c>
      <c r="G16" s="31">
        <f>H16/(('Default &amp; Adjusted Growth Rates'!R42/1000)+1)^10</f>
        <v>1717716.6945217426</v>
      </c>
      <c r="H16" s="31">
        <f>I16/(('Default &amp; Adjusted Growth Rates'!S42/1000)+1)^10</f>
        <v>1633737.7494298092</v>
      </c>
      <c r="I16" s="31">
        <f>J16/(('Default &amp; Adjusted Growth Rates'!T42/1000)+1)^10</f>
        <v>1507644.9092211989</v>
      </c>
      <c r="J16" s="31">
        <f>K16/(('Default &amp; Adjusted Growth Rates'!U42/1000)+1)^10</f>
        <v>1448413.119137327</v>
      </c>
      <c r="K16" s="31">
        <f>L16/(('Default &amp; Adjusted Growth Rates'!V42/1000)+1)^10</f>
        <v>1680942.5562608822</v>
      </c>
      <c r="L16" s="31">
        <f>M16/(('Default &amp; Adjusted Growth Rates'!W42/1000)+1)^10</f>
        <v>1931667.7195174953</v>
      </c>
      <c r="M16" s="31">
        <v>2308927</v>
      </c>
      <c r="N16" s="31">
        <v>2797925</v>
      </c>
      <c r="R16" s="31"/>
      <c r="S16" s="31"/>
    </row>
    <row r="17" spans="1:19" x14ac:dyDescent="0.25">
      <c r="A17" s="32" t="s">
        <v>80</v>
      </c>
      <c r="B17" s="32" t="s">
        <v>80</v>
      </c>
      <c r="C17" s="31">
        <f>D17/(('Default &amp; Adjusted Growth Rates'!N43/1000)+1)^10</f>
        <v>3352764.4534249757</v>
      </c>
      <c r="D17" s="31">
        <f>E17/(('Default &amp; Adjusted Growth Rates'!O43/1000)+1)^10</f>
        <v>3559449.6217909073</v>
      </c>
      <c r="E17" s="31">
        <f>F17/(('Default &amp; Adjusted Growth Rates'!P43/1000)+1)^10</f>
        <v>3778876.1441695895</v>
      </c>
      <c r="F17" s="31">
        <f>G17/(('Default &amp; Adjusted Growth Rates'!Q43/1000)+1)^10</f>
        <v>4051887.3561472371</v>
      </c>
      <c r="G17" s="31">
        <f>H17/(('Default &amp; Adjusted Growth Rates'!R43/1000)+1)^10</f>
        <v>4344622.7186452728</v>
      </c>
      <c r="H17" s="31">
        <f>I17/(('Default &amp; Adjusted Growth Rates'!S43/1000)+1)^10</f>
        <v>4132214.6807552623</v>
      </c>
      <c r="I17" s="31">
        <f>J17/(('Default &amp; Adjusted Growth Rates'!T43/1000)+1)^10</f>
        <v>3813287.9217757406</v>
      </c>
      <c r="J17" s="31">
        <f>K17/(('Default &amp; Adjusted Growth Rates'!U43/1000)+1)^10</f>
        <v>3737704.9071916891</v>
      </c>
      <c r="K17" s="31">
        <f>L17/(('Default &amp; Adjusted Growth Rates'!V43/1000)+1)^10</f>
        <v>4423994.1086730808</v>
      </c>
      <c r="L17" s="31">
        <f>M17/(('Default &amp; Adjusted Growth Rates'!W43/1000)+1)^10</f>
        <v>5083865.9413017286</v>
      </c>
      <c r="M17" s="31">
        <v>6076757</v>
      </c>
      <c r="N17" s="31">
        <v>8120082</v>
      </c>
      <c r="R17" s="31"/>
      <c r="S17" s="31"/>
    </row>
    <row r="18" spans="1:19" x14ac:dyDescent="0.25">
      <c r="A18" s="32" t="s">
        <v>81</v>
      </c>
      <c r="B18" s="32" t="s">
        <v>80</v>
      </c>
      <c r="C18" s="31">
        <f>D18/(('Default &amp; Adjusted Growth Rates'!N44/1000)+1)^10</f>
        <v>2960452.1924753468</v>
      </c>
      <c r="D18" s="31">
        <f>E18/(('Default &amp; Adjusted Growth Rates'!O44/1000)+1)^10</f>
        <v>3081024.7019461826</v>
      </c>
      <c r="E18" s="31">
        <f>F18/(('Default &amp; Adjusted Growth Rates'!P44/1000)+1)^10</f>
        <v>3206507.8565127393</v>
      </c>
      <c r="F18" s="31">
        <f>G18/(('Default &amp; Adjusted Growth Rates'!Q44/1000)+1)^10</f>
        <v>3370489.0916846287</v>
      </c>
      <c r="G18" s="31">
        <f>H18/(('Default &amp; Adjusted Growth Rates'!R44/1000)+1)^10</f>
        <v>3542856.3488754202</v>
      </c>
      <c r="H18" s="31">
        <f>I18/(('Default &amp; Adjusted Growth Rates'!S44/1000)+1)^10</f>
        <v>3507586.7895227117</v>
      </c>
      <c r="I18" s="31">
        <f>J18/(('Default &amp; Adjusted Growth Rates'!T44/1000)+1)^10</f>
        <v>3236869.1784964129</v>
      </c>
      <c r="J18" s="31">
        <f>K18/(('Default &amp; Adjusted Growth Rates'!U44/1000)+1)^10</f>
        <v>3172711.3348340248</v>
      </c>
      <c r="K18" s="31">
        <f>L18/(('Default &amp; Adjusted Growth Rates'!V44/1000)+1)^10</f>
        <v>3755260.6752928421</v>
      </c>
      <c r="L18" s="31">
        <f>M18/(('Default &amp; Adjusted Growth Rates'!W44/1000)+1)^10</f>
        <v>4315385.9112070967</v>
      </c>
      <c r="M18" s="31">
        <v>5158191</v>
      </c>
      <c r="N18" s="31">
        <v>6767092</v>
      </c>
      <c r="R18" s="31"/>
      <c r="S18" s="31"/>
    </row>
    <row r="19" spans="1:19" x14ac:dyDescent="0.25">
      <c r="A19" s="33" t="s">
        <v>135</v>
      </c>
      <c r="B19" s="57"/>
      <c r="C19" s="34">
        <f>SUM(C4:C18)-C4-C7-C10</f>
        <v>25387656.037823491</v>
      </c>
      <c r="D19" s="34">
        <f t="shared" ref="D19:N19" si="0">SUM(D4:D18)-D4-D7-D10</f>
        <v>25839034.351223625</v>
      </c>
      <c r="E19" s="34">
        <f t="shared" si="0"/>
        <v>26256394.258311104</v>
      </c>
      <c r="F19" s="34">
        <f t="shared" si="0"/>
        <v>26770396.280735958</v>
      </c>
      <c r="G19" s="34">
        <f t="shared" si="0"/>
        <v>27761829.338028003</v>
      </c>
      <c r="H19" s="34">
        <f t="shared" si="0"/>
        <v>26444485.610077027</v>
      </c>
      <c r="I19" s="34">
        <f t="shared" si="0"/>
        <v>24725923.249466926</v>
      </c>
      <c r="J19" s="34">
        <f t="shared" si="0"/>
        <v>24131151.156373195</v>
      </c>
      <c r="K19" s="34">
        <f t="shared" si="0"/>
        <v>28164620.68900213</v>
      </c>
      <c r="L19" s="34">
        <f t="shared" si="0"/>
        <v>32365584.662463874</v>
      </c>
      <c r="M19" s="34">
        <f t="shared" si="0"/>
        <v>38686660</v>
      </c>
      <c r="N19" s="34">
        <f t="shared" si="0"/>
        <v>49687823</v>
      </c>
      <c r="O19" s="35"/>
      <c r="P19" s="34"/>
      <c r="Q19" s="34"/>
      <c r="R19" s="34"/>
      <c r="S19" s="34"/>
    </row>
    <row r="20" spans="1:19" x14ac:dyDescent="0.25">
      <c r="A20" s="14" t="s">
        <v>108</v>
      </c>
      <c r="B20" s="57"/>
      <c r="C20" s="34"/>
      <c r="D20" s="30">
        <f t="shared" ref="D20:N20" si="1">((D19/C19)^(1/10))*100-100</f>
        <v>0.17638772820231452</v>
      </c>
      <c r="E20" s="30">
        <f t="shared" si="1"/>
        <v>0.16036086333419064</v>
      </c>
      <c r="F20" s="30">
        <f t="shared" si="1"/>
        <v>0.19405915574157007</v>
      </c>
      <c r="G20" s="30">
        <f t="shared" si="1"/>
        <v>0.36431573459172739</v>
      </c>
      <c r="H20" s="30">
        <f t="shared" si="1"/>
        <v>-0.4849640215856823</v>
      </c>
      <c r="I20" s="30">
        <f t="shared" si="1"/>
        <v>-0.66970178974561634</v>
      </c>
      <c r="J20" s="30">
        <f t="shared" si="1"/>
        <v>-0.24319013848874249</v>
      </c>
      <c r="K20" s="30">
        <f t="shared" si="1"/>
        <v>1.55763684181413</v>
      </c>
      <c r="L20" s="30">
        <f t="shared" si="1"/>
        <v>1.4000000000000057</v>
      </c>
      <c r="M20" s="30">
        <f t="shared" si="1"/>
        <v>1.7999999999999972</v>
      </c>
      <c r="N20" s="30">
        <f t="shared" si="1"/>
        <v>2.5342297400430027</v>
      </c>
      <c r="O20" s="35"/>
      <c r="P20" s="34"/>
      <c r="Q20" s="34"/>
      <c r="R20" s="34"/>
      <c r="S20" s="3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5"/>
  <sheetViews>
    <sheetView workbookViewId="0">
      <selection activeCell="C24" sqref="C24:N24"/>
    </sheetView>
  </sheetViews>
  <sheetFormatPr defaultRowHeight="13.2" x14ac:dyDescent="0.25"/>
  <cols>
    <col min="1" max="1" width="22.5546875" style="32" customWidth="1"/>
    <col min="2" max="2" width="20.33203125" style="32" customWidth="1"/>
    <col min="3" max="3" width="13.5546875" style="32" customWidth="1"/>
    <col min="4" max="4" width="13.6640625" style="32" customWidth="1"/>
    <col min="5" max="5" width="12.44140625" style="32" customWidth="1"/>
    <col min="6" max="6" width="11.88671875" style="32" customWidth="1"/>
    <col min="7" max="7" width="12.44140625" style="32" customWidth="1"/>
    <col min="8" max="8" width="12.5546875" style="32" customWidth="1"/>
    <col min="9" max="9" width="12.33203125" style="32" customWidth="1"/>
    <col min="10" max="12" width="11.88671875" style="32" customWidth="1"/>
    <col min="13" max="13" width="16.6640625" style="32" customWidth="1"/>
    <col min="14" max="14" width="13.44140625" style="32" customWidth="1"/>
    <col min="15" max="15" width="9.109375" style="32"/>
    <col min="16" max="16" width="11.88671875" style="70" customWidth="1"/>
    <col min="17" max="17" width="13.88671875" style="70" customWidth="1"/>
    <col min="18" max="18" width="9.109375" style="32"/>
    <col min="19" max="19" width="11.88671875" style="32" customWidth="1"/>
    <col min="20" max="20" width="11.6640625" style="32" customWidth="1"/>
    <col min="21" max="251" width="9.109375" style="32"/>
    <col min="252" max="252" width="22.5546875" style="32" customWidth="1"/>
    <col min="253" max="253" width="20.33203125" style="32" customWidth="1"/>
    <col min="254" max="254" width="13.5546875" style="32" customWidth="1"/>
    <col min="255" max="255" width="13.6640625" style="32" customWidth="1"/>
    <col min="256" max="256" width="12.44140625" style="32" customWidth="1"/>
    <col min="257" max="257" width="11.88671875" style="32" customWidth="1"/>
    <col min="258" max="258" width="12.44140625" style="32" customWidth="1"/>
    <col min="259" max="259" width="12.5546875" style="32" customWidth="1"/>
    <col min="260" max="260" width="12.33203125" style="32" customWidth="1"/>
    <col min="261" max="263" width="11.88671875" style="32" customWidth="1"/>
    <col min="264" max="264" width="12.6640625" style="32" customWidth="1"/>
    <col min="265" max="265" width="12" style="32" customWidth="1"/>
    <col min="266" max="266" width="9.109375" style="32"/>
    <col min="267" max="267" width="11.88671875" style="32" customWidth="1"/>
    <col min="268" max="268" width="13.88671875" style="32" customWidth="1"/>
    <col min="269" max="269" width="9.109375" style="32"/>
    <col min="270" max="270" width="10.44140625" style="32" bestFit="1" customWidth="1"/>
    <col min="271" max="271" width="9.109375" style="32"/>
    <col min="272" max="272" width="9.44140625" style="32" bestFit="1" customWidth="1"/>
    <col min="273" max="273" width="9.109375" style="32"/>
    <col min="274" max="274" width="8.33203125" style="32" customWidth="1"/>
    <col min="275" max="275" width="11.88671875" style="32" customWidth="1"/>
    <col min="276" max="276" width="11.6640625" style="32" customWidth="1"/>
    <col min="277" max="507" width="9.109375" style="32"/>
    <col min="508" max="508" width="22.5546875" style="32" customWidth="1"/>
    <col min="509" max="509" width="20.33203125" style="32" customWidth="1"/>
    <col min="510" max="510" width="13.5546875" style="32" customWidth="1"/>
    <col min="511" max="511" width="13.6640625" style="32" customWidth="1"/>
    <col min="512" max="512" width="12.44140625" style="32" customWidth="1"/>
    <col min="513" max="513" width="11.88671875" style="32" customWidth="1"/>
    <col min="514" max="514" width="12.44140625" style="32" customWidth="1"/>
    <col min="515" max="515" width="12.5546875" style="32" customWidth="1"/>
    <col min="516" max="516" width="12.33203125" style="32" customWidth="1"/>
    <col min="517" max="519" width="11.88671875" style="32" customWidth="1"/>
    <col min="520" max="520" width="12.6640625" style="32" customWidth="1"/>
    <col min="521" max="521" width="12" style="32" customWidth="1"/>
    <col min="522" max="522" width="9.109375" style="32"/>
    <col min="523" max="523" width="11.88671875" style="32" customWidth="1"/>
    <col min="524" max="524" width="13.88671875" style="32" customWidth="1"/>
    <col min="525" max="525" width="9.109375" style="32"/>
    <col min="526" max="526" width="10.44140625" style="32" bestFit="1" customWidth="1"/>
    <col min="527" max="527" width="9.109375" style="32"/>
    <col min="528" max="528" width="9.44140625" style="32" bestFit="1" customWidth="1"/>
    <col min="529" max="529" width="9.109375" style="32"/>
    <col min="530" max="530" width="8.33203125" style="32" customWidth="1"/>
    <col min="531" max="531" width="11.88671875" style="32" customWidth="1"/>
    <col min="532" max="532" width="11.6640625" style="32" customWidth="1"/>
    <col min="533" max="763" width="9.109375" style="32"/>
    <col min="764" max="764" width="22.5546875" style="32" customWidth="1"/>
    <col min="765" max="765" width="20.33203125" style="32" customWidth="1"/>
    <col min="766" max="766" width="13.5546875" style="32" customWidth="1"/>
    <col min="767" max="767" width="13.6640625" style="32" customWidth="1"/>
    <col min="768" max="768" width="12.44140625" style="32" customWidth="1"/>
    <col min="769" max="769" width="11.88671875" style="32" customWidth="1"/>
    <col min="770" max="770" width="12.44140625" style="32" customWidth="1"/>
    <col min="771" max="771" width="12.5546875" style="32" customWidth="1"/>
    <col min="772" max="772" width="12.33203125" style="32" customWidth="1"/>
    <col min="773" max="775" width="11.88671875" style="32" customWidth="1"/>
    <col min="776" max="776" width="12.6640625" style="32" customWidth="1"/>
    <col min="777" max="777" width="12" style="32" customWidth="1"/>
    <col min="778" max="778" width="9.109375" style="32"/>
    <col min="779" max="779" width="11.88671875" style="32" customWidth="1"/>
    <col min="780" max="780" width="13.88671875" style="32" customWidth="1"/>
    <col min="781" max="781" width="9.109375" style="32"/>
    <col min="782" max="782" width="10.44140625" style="32" bestFit="1" customWidth="1"/>
    <col min="783" max="783" width="9.109375" style="32"/>
    <col min="784" max="784" width="9.44140625" style="32" bestFit="1" customWidth="1"/>
    <col min="785" max="785" width="9.109375" style="32"/>
    <col min="786" max="786" width="8.33203125" style="32" customWidth="1"/>
    <col min="787" max="787" width="11.88671875" style="32" customWidth="1"/>
    <col min="788" max="788" width="11.6640625" style="32" customWidth="1"/>
    <col min="789" max="1019" width="9.109375" style="32"/>
    <col min="1020" max="1020" width="22.5546875" style="32" customWidth="1"/>
    <col min="1021" max="1021" width="20.33203125" style="32" customWidth="1"/>
    <col min="1022" max="1022" width="13.5546875" style="32" customWidth="1"/>
    <col min="1023" max="1023" width="13.6640625" style="32" customWidth="1"/>
    <col min="1024" max="1024" width="12.44140625" style="32" customWidth="1"/>
    <col min="1025" max="1025" width="11.88671875" style="32" customWidth="1"/>
    <col min="1026" max="1026" width="12.44140625" style="32" customWidth="1"/>
    <col min="1027" max="1027" width="12.5546875" style="32" customWidth="1"/>
    <col min="1028" max="1028" width="12.33203125" style="32" customWidth="1"/>
    <col min="1029" max="1031" width="11.88671875" style="32" customWidth="1"/>
    <col min="1032" max="1032" width="12.6640625" style="32" customWidth="1"/>
    <col min="1033" max="1033" width="12" style="32" customWidth="1"/>
    <col min="1034" max="1034" width="9.109375" style="32"/>
    <col min="1035" max="1035" width="11.88671875" style="32" customWidth="1"/>
    <col min="1036" max="1036" width="13.88671875" style="32" customWidth="1"/>
    <col min="1037" max="1037" width="9.109375" style="32"/>
    <col min="1038" max="1038" width="10.44140625" style="32" bestFit="1" customWidth="1"/>
    <col min="1039" max="1039" width="9.109375" style="32"/>
    <col min="1040" max="1040" width="9.44140625" style="32" bestFit="1" customWidth="1"/>
    <col min="1041" max="1041" width="9.109375" style="32"/>
    <col min="1042" max="1042" width="8.33203125" style="32" customWidth="1"/>
    <col min="1043" max="1043" width="11.88671875" style="32" customWidth="1"/>
    <col min="1044" max="1044" width="11.6640625" style="32" customWidth="1"/>
    <col min="1045" max="1275" width="9.109375" style="32"/>
    <col min="1276" max="1276" width="22.5546875" style="32" customWidth="1"/>
    <col min="1277" max="1277" width="20.33203125" style="32" customWidth="1"/>
    <col min="1278" max="1278" width="13.5546875" style="32" customWidth="1"/>
    <col min="1279" max="1279" width="13.6640625" style="32" customWidth="1"/>
    <col min="1280" max="1280" width="12.44140625" style="32" customWidth="1"/>
    <col min="1281" max="1281" width="11.88671875" style="32" customWidth="1"/>
    <col min="1282" max="1282" width="12.44140625" style="32" customWidth="1"/>
    <col min="1283" max="1283" width="12.5546875" style="32" customWidth="1"/>
    <col min="1284" max="1284" width="12.33203125" style="32" customWidth="1"/>
    <col min="1285" max="1287" width="11.88671875" style="32" customWidth="1"/>
    <col min="1288" max="1288" width="12.6640625" style="32" customWidth="1"/>
    <col min="1289" max="1289" width="12" style="32" customWidth="1"/>
    <col min="1290" max="1290" width="9.109375" style="32"/>
    <col min="1291" max="1291" width="11.88671875" style="32" customWidth="1"/>
    <col min="1292" max="1292" width="13.88671875" style="32" customWidth="1"/>
    <col min="1293" max="1293" width="9.109375" style="32"/>
    <col min="1294" max="1294" width="10.44140625" style="32" bestFit="1" customWidth="1"/>
    <col min="1295" max="1295" width="9.109375" style="32"/>
    <col min="1296" max="1296" width="9.44140625" style="32" bestFit="1" customWidth="1"/>
    <col min="1297" max="1297" width="9.109375" style="32"/>
    <col min="1298" max="1298" width="8.33203125" style="32" customWidth="1"/>
    <col min="1299" max="1299" width="11.88671875" style="32" customWidth="1"/>
    <col min="1300" max="1300" width="11.6640625" style="32" customWidth="1"/>
    <col min="1301" max="1531" width="9.109375" style="32"/>
    <col min="1532" max="1532" width="22.5546875" style="32" customWidth="1"/>
    <col min="1533" max="1533" width="20.33203125" style="32" customWidth="1"/>
    <col min="1534" max="1534" width="13.5546875" style="32" customWidth="1"/>
    <col min="1535" max="1535" width="13.6640625" style="32" customWidth="1"/>
    <col min="1536" max="1536" width="12.44140625" style="32" customWidth="1"/>
    <col min="1537" max="1537" width="11.88671875" style="32" customWidth="1"/>
    <col min="1538" max="1538" width="12.44140625" style="32" customWidth="1"/>
    <col min="1539" max="1539" width="12.5546875" style="32" customWidth="1"/>
    <col min="1540" max="1540" width="12.33203125" style="32" customWidth="1"/>
    <col min="1541" max="1543" width="11.88671875" style="32" customWidth="1"/>
    <col min="1544" max="1544" width="12.6640625" style="32" customWidth="1"/>
    <col min="1545" max="1545" width="12" style="32" customWidth="1"/>
    <col min="1546" max="1546" width="9.109375" style="32"/>
    <col min="1547" max="1547" width="11.88671875" style="32" customWidth="1"/>
    <col min="1548" max="1548" width="13.88671875" style="32" customWidth="1"/>
    <col min="1549" max="1549" width="9.109375" style="32"/>
    <col min="1550" max="1550" width="10.44140625" style="32" bestFit="1" customWidth="1"/>
    <col min="1551" max="1551" width="9.109375" style="32"/>
    <col min="1552" max="1552" width="9.44140625" style="32" bestFit="1" customWidth="1"/>
    <col min="1553" max="1553" width="9.109375" style="32"/>
    <col min="1554" max="1554" width="8.33203125" style="32" customWidth="1"/>
    <col min="1555" max="1555" width="11.88671875" style="32" customWidth="1"/>
    <col min="1556" max="1556" width="11.6640625" style="32" customWidth="1"/>
    <col min="1557" max="1787" width="9.109375" style="32"/>
    <col min="1788" max="1788" width="22.5546875" style="32" customWidth="1"/>
    <col min="1789" max="1789" width="20.33203125" style="32" customWidth="1"/>
    <col min="1790" max="1790" width="13.5546875" style="32" customWidth="1"/>
    <col min="1791" max="1791" width="13.6640625" style="32" customWidth="1"/>
    <col min="1792" max="1792" width="12.44140625" style="32" customWidth="1"/>
    <col min="1793" max="1793" width="11.88671875" style="32" customWidth="1"/>
    <col min="1794" max="1794" width="12.44140625" style="32" customWidth="1"/>
    <col min="1795" max="1795" width="12.5546875" style="32" customWidth="1"/>
    <col min="1796" max="1796" width="12.33203125" style="32" customWidth="1"/>
    <col min="1797" max="1799" width="11.88671875" style="32" customWidth="1"/>
    <col min="1800" max="1800" width="12.6640625" style="32" customWidth="1"/>
    <col min="1801" max="1801" width="12" style="32" customWidth="1"/>
    <col min="1802" max="1802" width="9.109375" style="32"/>
    <col min="1803" max="1803" width="11.88671875" style="32" customWidth="1"/>
    <col min="1804" max="1804" width="13.88671875" style="32" customWidth="1"/>
    <col min="1805" max="1805" width="9.109375" style="32"/>
    <col min="1806" max="1806" width="10.44140625" style="32" bestFit="1" customWidth="1"/>
    <col min="1807" max="1807" width="9.109375" style="32"/>
    <col min="1808" max="1808" width="9.44140625" style="32" bestFit="1" customWidth="1"/>
    <col min="1809" max="1809" width="9.109375" style="32"/>
    <col min="1810" max="1810" width="8.33203125" style="32" customWidth="1"/>
    <col min="1811" max="1811" width="11.88671875" style="32" customWidth="1"/>
    <col min="1812" max="1812" width="11.6640625" style="32" customWidth="1"/>
    <col min="1813" max="2043" width="9.109375" style="32"/>
    <col min="2044" max="2044" width="22.5546875" style="32" customWidth="1"/>
    <col min="2045" max="2045" width="20.33203125" style="32" customWidth="1"/>
    <col min="2046" max="2046" width="13.5546875" style="32" customWidth="1"/>
    <col min="2047" max="2047" width="13.6640625" style="32" customWidth="1"/>
    <col min="2048" max="2048" width="12.44140625" style="32" customWidth="1"/>
    <col min="2049" max="2049" width="11.88671875" style="32" customWidth="1"/>
    <col min="2050" max="2050" width="12.44140625" style="32" customWidth="1"/>
    <col min="2051" max="2051" width="12.5546875" style="32" customWidth="1"/>
    <col min="2052" max="2052" width="12.33203125" style="32" customWidth="1"/>
    <col min="2053" max="2055" width="11.88671875" style="32" customWidth="1"/>
    <col min="2056" max="2056" width="12.6640625" style="32" customWidth="1"/>
    <col min="2057" max="2057" width="12" style="32" customWidth="1"/>
    <col min="2058" max="2058" width="9.109375" style="32"/>
    <col min="2059" max="2059" width="11.88671875" style="32" customWidth="1"/>
    <col min="2060" max="2060" width="13.88671875" style="32" customWidth="1"/>
    <col min="2061" max="2061" width="9.109375" style="32"/>
    <col min="2062" max="2062" width="10.44140625" style="32" bestFit="1" customWidth="1"/>
    <col min="2063" max="2063" width="9.109375" style="32"/>
    <col min="2064" max="2064" width="9.44140625" style="32" bestFit="1" customWidth="1"/>
    <col min="2065" max="2065" width="9.109375" style="32"/>
    <col min="2066" max="2066" width="8.33203125" style="32" customWidth="1"/>
    <col min="2067" max="2067" width="11.88671875" style="32" customWidth="1"/>
    <col min="2068" max="2068" width="11.6640625" style="32" customWidth="1"/>
    <col min="2069" max="2299" width="9.109375" style="32"/>
    <col min="2300" max="2300" width="22.5546875" style="32" customWidth="1"/>
    <col min="2301" max="2301" width="20.33203125" style="32" customWidth="1"/>
    <col min="2302" max="2302" width="13.5546875" style="32" customWidth="1"/>
    <col min="2303" max="2303" width="13.6640625" style="32" customWidth="1"/>
    <col min="2304" max="2304" width="12.44140625" style="32" customWidth="1"/>
    <col min="2305" max="2305" width="11.88671875" style="32" customWidth="1"/>
    <col min="2306" max="2306" width="12.44140625" style="32" customWidth="1"/>
    <col min="2307" max="2307" width="12.5546875" style="32" customWidth="1"/>
    <col min="2308" max="2308" width="12.33203125" style="32" customWidth="1"/>
    <col min="2309" max="2311" width="11.88671875" style="32" customWidth="1"/>
    <col min="2312" max="2312" width="12.6640625" style="32" customWidth="1"/>
    <col min="2313" max="2313" width="12" style="32" customWidth="1"/>
    <col min="2314" max="2314" width="9.109375" style="32"/>
    <col min="2315" max="2315" width="11.88671875" style="32" customWidth="1"/>
    <col min="2316" max="2316" width="13.88671875" style="32" customWidth="1"/>
    <col min="2317" max="2317" width="9.109375" style="32"/>
    <col min="2318" max="2318" width="10.44140625" style="32" bestFit="1" customWidth="1"/>
    <col min="2319" max="2319" width="9.109375" style="32"/>
    <col min="2320" max="2320" width="9.44140625" style="32" bestFit="1" customWidth="1"/>
    <col min="2321" max="2321" width="9.109375" style="32"/>
    <col min="2322" max="2322" width="8.33203125" style="32" customWidth="1"/>
    <col min="2323" max="2323" width="11.88671875" style="32" customWidth="1"/>
    <col min="2324" max="2324" width="11.6640625" style="32" customWidth="1"/>
    <col min="2325" max="2555" width="9.109375" style="32"/>
    <col min="2556" max="2556" width="22.5546875" style="32" customWidth="1"/>
    <col min="2557" max="2557" width="20.33203125" style="32" customWidth="1"/>
    <col min="2558" max="2558" width="13.5546875" style="32" customWidth="1"/>
    <col min="2559" max="2559" width="13.6640625" style="32" customWidth="1"/>
    <col min="2560" max="2560" width="12.44140625" style="32" customWidth="1"/>
    <col min="2561" max="2561" width="11.88671875" style="32" customWidth="1"/>
    <col min="2562" max="2562" width="12.44140625" style="32" customWidth="1"/>
    <col min="2563" max="2563" width="12.5546875" style="32" customWidth="1"/>
    <col min="2564" max="2564" width="12.33203125" style="32" customWidth="1"/>
    <col min="2565" max="2567" width="11.88671875" style="32" customWidth="1"/>
    <col min="2568" max="2568" width="12.6640625" style="32" customWidth="1"/>
    <col min="2569" max="2569" width="12" style="32" customWidth="1"/>
    <col min="2570" max="2570" width="9.109375" style="32"/>
    <col min="2571" max="2571" width="11.88671875" style="32" customWidth="1"/>
    <col min="2572" max="2572" width="13.88671875" style="32" customWidth="1"/>
    <col min="2573" max="2573" width="9.109375" style="32"/>
    <col min="2574" max="2574" width="10.44140625" style="32" bestFit="1" customWidth="1"/>
    <col min="2575" max="2575" width="9.109375" style="32"/>
    <col min="2576" max="2576" width="9.44140625" style="32" bestFit="1" customWidth="1"/>
    <col min="2577" max="2577" width="9.109375" style="32"/>
    <col min="2578" max="2578" width="8.33203125" style="32" customWidth="1"/>
    <col min="2579" max="2579" width="11.88671875" style="32" customWidth="1"/>
    <col min="2580" max="2580" width="11.6640625" style="32" customWidth="1"/>
    <col min="2581" max="2811" width="9.109375" style="32"/>
    <col min="2812" max="2812" width="22.5546875" style="32" customWidth="1"/>
    <col min="2813" max="2813" width="20.33203125" style="32" customWidth="1"/>
    <col min="2814" max="2814" width="13.5546875" style="32" customWidth="1"/>
    <col min="2815" max="2815" width="13.6640625" style="32" customWidth="1"/>
    <col min="2816" max="2816" width="12.44140625" style="32" customWidth="1"/>
    <col min="2817" max="2817" width="11.88671875" style="32" customWidth="1"/>
    <col min="2818" max="2818" width="12.44140625" style="32" customWidth="1"/>
    <col min="2819" max="2819" width="12.5546875" style="32" customWidth="1"/>
    <col min="2820" max="2820" width="12.33203125" style="32" customWidth="1"/>
    <col min="2821" max="2823" width="11.88671875" style="32" customWidth="1"/>
    <col min="2824" max="2824" width="12.6640625" style="32" customWidth="1"/>
    <col min="2825" max="2825" width="12" style="32" customWidth="1"/>
    <col min="2826" max="2826" width="9.109375" style="32"/>
    <col min="2827" max="2827" width="11.88671875" style="32" customWidth="1"/>
    <col min="2828" max="2828" width="13.88671875" style="32" customWidth="1"/>
    <col min="2829" max="2829" width="9.109375" style="32"/>
    <col min="2830" max="2830" width="10.44140625" style="32" bestFit="1" customWidth="1"/>
    <col min="2831" max="2831" width="9.109375" style="32"/>
    <col min="2832" max="2832" width="9.44140625" style="32" bestFit="1" customWidth="1"/>
    <col min="2833" max="2833" width="9.109375" style="32"/>
    <col min="2834" max="2834" width="8.33203125" style="32" customWidth="1"/>
    <col min="2835" max="2835" width="11.88671875" style="32" customWidth="1"/>
    <col min="2836" max="2836" width="11.6640625" style="32" customWidth="1"/>
    <col min="2837" max="3067" width="9.109375" style="32"/>
    <col min="3068" max="3068" width="22.5546875" style="32" customWidth="1"/>
    <col min="3069" max="3069" width="20.33203125" style="32" customWidth="1"/>
    <col min="3070" max="3070" width="13.5546875" style="32" customWidth="1"/>
    <col min="3071" max="3071" width="13.6640625" style="32" customWidth="1"/>
    <col min="3072" max="3072" width="12.44140625" style="32" customWidth="1"/>
    <col min="3073" max="3073" width="11.88671875" style="32" customWidth="1"/>
    <col min="3074" max="3074" width="12.44140625" style="32" customWidth="1"/>
    <col min="3075" max="3075" width="12.5546875" style="32" customWidth="1"/>
    <col min="3076" max="3076" width="12.33203125" style="32" customWidth="1"/>
    <col min="3077" max="3079" width="11.88671875" style="32" customWidth="1"/>
    <col min="3080" max="3080" width="12.6640625" style="32" customWidth="1"/>
    <col min="3081" max="3081" width="12" style="32" customWidth="1"/>
    <col min="3082" max="3082" width="9.109375" style="32"/>
    <col min="3083" max="3083" width="11.88671875" style="32" customWidth="1"/>
    <col min="3084" max="3084" width="13.88671875" style="32" customWidth="1"/>
    <col min="3085" max="3085" width="9.109375" style="32"/>
    <col min="3086" max="3086" width="10.44140625" style="32" bestFit="1" customWidth="1"/>
    <col min="3087" max="3087" width="9.109375" style="32"/>
    <col min="3088" max="3088" width="9.44140625" style="32" bestFit="1" customWidth="1"/>
    <col min="3089" max="3089" width="9.109375" style="32"/>
    <col min="3090" max="3090" width="8.33203125" style="32" customWidth="1"/>
    <col min="3091" max="3091" width="11.88671875" style="32" customWidth="1"/>
    <col min="3092" max="3092" width="11.6640625" style="32" customWidth="1"/>
    <col min="3093" max="3323" width="9.109375" style="32"/>
    <col min="3324" max="3324" width="22.5546875" style="32" customWidth="1"/>
    <col min="3325" max="3325" width="20.33203125" style="32" customWidth="1"/>
    <col min="3326" max="3326" width="13.5546875" style="32" customWidth="1"/>
    <col min="3327" max="3327" width="13.6640625" style="32" customWidth="1"/>
    <col min="3328" max="3328" width="12.44140625" style="32" customWidth="1"/>
    <col min="3329" max="3329" width="11.88671875" style="32" customWidth="1"/>
    <col min="3330" max="3330" width="12.44140625" style="32" customWidth="1"/>
    <col min="3331" max="3331" width="12.5546875" style="32" customWidth="1"/>
    <col min="3332" max="3332" width="12.33203125" style="32" customWidth="1"/>
    <col min="3333" max="3335" width="11.88671875" style="32" customWidth="1"/>
    <col min="3336" max="3336" width="12.6640625" style="32" customWidth="1"/>
    <col min="3337" max="3337" width="12" style="32" customWidth="1"/>
    <col min="3338" max="3338" width="9.109375" style="32"/>
    <col min="3339" max="3339" width="11.88671875" style="32" customWidth="1"/>
    <col min="3340" max="3340" width="13.88671875" style="32" customWidth="1"/>
    <col min="3341" max="3341" width="9.109375" style="32"/>
    <col min="3342" max="3342" width="10.44140625" style="32" bestFit="1" customWidth="1"/>
    <col min="3343" max="3343" width="9.109375" style="32"/>
    <col min="3344" max="3344" width="9.44140625" style="32" bestFit="1" customWidth="1"/>
    <col min="3345" max="3345" width="9.109375" style="32"/>
    <col min="3346" max="3346" width="8.33203125" style="32" customWidth="1"/>
    <col min="3347" max="3347" width="11.88671875" style="32" customWidth="1"/>
    <col min="3348" max="3348" width="11.6640625" style="32" customWidth="1"/>
    <col min="3349" max="3579" width="9.109375" style="32"/>
    <col min="3580" max="3580" width="22.5546875" style="32" customWidth="1"/>
    <col min="3581" max="3581" width="20.33203125" style="32" customWidth="1"/>
    <col min="3582" max="3582" width="13.5546875" style="32" customWidth="1"/>
    <col min="3583" max="3583" width="13.6640625" style="32" customWidth="1"/>
    <col min="3584" max="3584" width="12.44140625" style="32" customWidth="1"/>
    <col min="3585" max="3585" width="11.88671875" style="32" customWidth="1"/>
    <col min="3586" max="3586" width="12.44140625" style="32" customWidth="1"/>
    <col min="3587" max="3587" width="12.5546875" style="32" customWidth="1"/>
    <col min="3588" max="3588" width="12.33203125" style="32" customWidth="1"/>
    <col min="3589" max="3591" width="11.88671875" style="32" customWidth="1"/>
    <col min="3592" max="3592" width="12.6640625" style="32" customWidth="1"/>
    <col min="3593" max="3593" width="12" style="32" customWidth="1"/>
    <col min="3594" max="3594" width="9.109375" style="32"/>
    <col min="3595" max="3595" width="11.88671875" style="32" customWidth="1"/>
    <col min="3596" max="3596" width="13.88671875" style="32" customWidth="1"/>
    <col min="3597" max="3597" width="9.109375" style="32"/>
    <col min="3598" max="3598" width="10.44140625" style="32" bestFit="1" customWidth="1"/>
    <col min="3599" max="3599" width="9.109375" style="32"/>
    <col min="3600" max="3600" width="9.44140625" style="32" bestFit="1" customWidth="1"/>
    <col min="3601" max="3601" width="9.109375" style="32"/>
    <col min="3602" max="3602" width="8.33203125" style="32" customWidth="1"/>
    <col min="3603" max="3603" width="11.88671875" style="32" customWidth="1"/>
    <col min="3604" max="3604" width="11.6640625" style="32" customWidth="1"/>
    <col min="3605" max="3835" width="9.109375" style="32"/>
    <col min="3836" max="3836" width="22.5546875" style="32" customWidth="1"/>
    <col min="3837" max="3837" width="20.33203125" style="32" customWidth="1"/>
    <col min="3838" max="3838" width="13.5546875" style="32" customWidth="1"/>
    <col min="3839" max="3839" width="13.6640625" style="32" customWidth="1"/>
    <col min="3840" max="3840" width="12.44140625" style="32" customWidth="1"/>
    <col min="3841" max="3841" width="11.88671875" style="32" customWidth="1"/>
    <col min="3842" max="3842" width="12.44140625" style="32" customWidth="1"/>
    <col min="3843" max="3843" width="12.5546875" style="32" customWidth="1"/>
    <col min="3844" max="3844" width="12.33203125" style="32" customWidth="1"/>
    <col min="3845" max="3847" width="11.88671875" style="32" customWidth="1"/>
    <col min="3848" max="3848" width="12.6640625" style="32" customWidth="1"/>
    <col min="3849" max="3849" width="12" style="32" customWidth="1"/>
    <col min="3850" max="3850" width="9.109375" style="32"/>
    <col min="3851" max="3851" width="11.88671875" style="32" customWidth="1"/>
    <col min="3852" max="3852" width="13.88671875" style="32" customWidth="1"/>
    <col min="3853" max="3853" width="9.109375" style="32"/>
    <col min="3854" max="3854" width="10.44140625" style="32" bestFit="1" customWidth="1"/>
    <col min="3855" max="3855" width="9.109375" style="32"/>
    <col min="3856" max="3856" width="9.44140625" style="32" bestFit="1" customWidth="1"/>
    <col min="3857" max="3857" width="9.109375" style="32"/>
    <col min="3858" max="3858" width="8.33203125" style="32" customWidth="1"/>
    <col min="3859" max="3859" width="11.88671875" style="32" customWidth="1"/>
    <col min="3860" max="3860" width="11.6640625" style="32" customWidth="1"/>
    <col min="3861" max="4091" width="9.109375" style="32"/>
    <col min="4092" max="4092" width="22.5546875" style="32" customWidth="1"/>
    <col min="4093" max="4093" width="20.33203125" style="32" customWidth="1"/>
    <col min="4094" max="4094" width="13.5546875" style="32" customWidth="1"/>
    <col min="4095" max="4095" width="13.6640625" style="32" customWidth="1"/>
    <col min="4096" max="4096" width="12.44140625" style="32" customWidth="1"/>
    <col min="4097" max="4097" width="11.88671875" style="32" customWidth="1"/>
    <col min="4098" max="4098" width="12.44140625" style="32" customWidth="1"/>
    <col min="4099" max="4099" width="12.5546875" style="32" customWidth="1"/>
    <col min="4100" max="4100" width="12.33203125" style="32" customWidth="1"/>
    <col min="4101" max="4103" width="11.88671875" style="32" customWidth="1"/>
    <col min="4104" max="4104" width="12.6640625" style="32" customWidth="1"/>
    <col min="4105" max="4105" width="12" style="32" customWidth="1"/>
    <col min="4106" max="4106" width="9.109375" style="32"/>
    <col min="4107" max="4107" width="11.88671875" style="32" customWidth="1"/>
    <col min="4108" max="4108" width="13.88671875" style="32" customWidth="1"/>
    <col min="4109" max="4109" width="9.109375" style="32"/>
    <col min="4110" max="4110" width="10.44140625" style="32" bestFit="1" customWidth="1"/>
    <col min="4111" max="4111" width="9.109375" style="32"/>
    <col min="4112" max="4112" width="9.44140625" style="32" bestFit="1" customWidth="1"/>
    <col min="4113" max="4113" width="9.109375" style="32"/>
    <col min="4114" max="4114" width="8.33203125" style="32" customWidth="1"/>
    <col min="4115" max="4115" width="11.88671875" style="32" customWidth="1"/>
    <col min="4116" max="4116" width="11.6640625" style="32" customWidth="1"/>
    <col min="4117" max="4347" width="9.109375" style="32"/>
    <col min="4348" max="4348" width="22.5546875" style="32" customWidth="1"/>
    <col min="4349" max="4349" width="20.33203125" style="32" customWidth="1"/>
    <col min="4350" max="4350" width="13.5546875" style="32" customWidth="1"/>
    <col min="4351" max="4351" width="13.6640625" style="32" customWidth="1"/>
    <col min="4352" max="4352" width="12.44140625" style="32" customWidth="1"/>
    <col min="4353" max="4353" width="11.88671875" style="32" customWidth="1"/>
    <col min="4354" max="4354" width="12.44140625" style="32" customWidth="1"/>
    <col min="4355" max="4355" width="12.5546875" style="32" customWidth="1"/>
    <col min="4356" max="4356" width="12.33203125" style="32" customWidth="1"/>
    <col min="4357" max="4359" width="11.88671875" style="32" customWidth="1"/>
    <col min="4360" max="4360" width="12.6640625" style="32" customWidth="1"/>
    <col min="4361" max="4361" width="12" style="32" customWidth="1"/>
    <col min="4362" max="4362" width="9.109375" style="32"/>
    <col min="4363" max="4363" width="11.88671875" style="32" customWidth="1"/>
    <col min="4364" max="4364" width="13.88671875" style="32" customWidth="1"/>
    <col min="4365" max="4365" width="9.109375" style="32"/>
    <col min="4366" max="4366" width="10.44140625" style="32" bestFit="1" customWidth="1"/>
    <col min="4367" max="4367" width="9.109375" style="32"/>
    <col min="4368" max="4368" width="9.44140625" style="32" bestFit="1" customWidth="1"/>
    <col min="4369" max="4369" width="9.109375" style="32"/>
    <col min="4370" max="4370" width="8.33203125" style="32" customWidth="1"/>
    <col min="4371" max="4371" width="11.88671875" style="32" customWidth="1"/>
    <col min="4372" max="4372" width="11.6640625" style="32" customWidth="1"/>
    <col min="4373" max="4603" width="9.109375" style="32"/>
    <col min="4604" max="4604" width="22.5546875" style="32" customWidth="1"/>
    <col min="4605" max="4605" width="20.33203125" style="32" customWidth="1"/>
    <col min="4606" max="4606" width="13.5546875" style="32" customWidth="1"/>
    <col min="4607" max="4607" width="13.6640625" style="32" customWidth="1"/>
    <col min="4608" max="4608" width="12.44140625" style="32" customWidth="1"/>
    <col min="4609" max="4609" width="11.88671875" style="32" customWidth="1"/>
    <col min="4610" max="4610" width="12.44140625" style="32" customWidth="1"/>
    <col min="4611" max="4611" width="12.5546875" style="32" customWidth="1"/>
    <col min="4612" max="4612" width="12.33203125" style="32" customWidth="1"/>
    <col min="4613" max="4615" width="11.88671875" style="32" customWidth="1"/>
    <col min="4616" max="4616" width="12.6640625" style="32" customWidth="1"/>
    <col min="4617" max="4617" width="12" style="32" customWidth="1"/>
    <col min="4618" max="4618" width="9.109375" style="32"/>
    <col min="4619" max="4619" width="11.88671875" style="32" customWidth="1"/>
    <col min="4620" max="4620" width="13.88671875" style="32" customWidth="1"/>
    <col min="4621" max="4621" width="9.109375" style="32"/>
    <col min="4622" max="4622" width="10.44140625" style="32" bestFit="1" customWidth="1"/>
    <col min="4623" max="4623" width="9.109375" style="32"/>
    <col min="4624" max="4624" width="9.44140625" style="32" bestFit="1" customWidth="1"/>
    <col min="4625" max="4625" width="9.109375" style="32"/>
    <col min="4626" max="4626" width="8.33203125" style="32" customWidth="1"/>
    <col min="4627" max="4627" width="11.88671875" style="32" customWidth="1"/>
    <col min="4628" max="4628" width="11.6640625" style="32" customWidth="1"/>
    <col min="4629" max="4859" width="9.109375" style="32"/>
    <col min="4860" max="4860" width="22.5546875" style="32" customWidth="1"/>
    <col min="4861" max="4861" width="20.33203125" style="32" customWidth="1"/>
    <col min="4862" max="4862" width="13.5546875" style="32" customWidth="1"/>
    <col min="4863" max="4863" width="13.6640625" style="32" customWidth="1"/>
    <col min="4864" max="4864" width="12.44140625" style="32" customWidth="1"/>
    <col min="4865" max="4865" width="11.88671875" style="32" customWidth="1"/>
    <col min="4866" max="4866" width="12.44140625" style="32" customWidth="1"/>
    <col min="4867" max="4867" width="12.5546875" style="32" customWidth="1"/>
    <col min="4868" max="4868" width="12.33203125" style="32" customWidth="1"/>
    <col min="4869" max="4871" width="11.88671875" style="32" customWidth="1"/>
    <col min="4872" max="4872" width="12.6640625" style="32" customWidth="1"/>
    <col min="4873" max="4873" width="12" style="32" customWidth="1"/>
    <col min="4874" max="4874" width="9.109375" style="32"/>
    <col min="4875" max="4875" width="11.88671875" style="32" customWidth="1"/>
    <col min="4876" max="4876" width="13.88671875" style="32" customWidth="1"/>
    <col min="4877" max="4877" width="9.109375" style="32"/>
    <col min="4878" max="4878" width="10.44140625" style="32" bestFit="1" customWidth="1"/>
    <col min="4879" max="4879" width="9.109375" style="32"/>
    <col min="4880" max="4880" width="9.44140625" style="32" bestFit="1" customWidth="1"/>
    <col min="4881" max="4881" width="9.109375" style="32"/>
    <col min="4882" max="4882" width="8.33203125" style="32" customWidth="1"/>
    <col min="4883" max="4883" width="11.88671875" style="32" customWidth="1"/>
    <col min="4884" max="4884" width="11.6640625" style="32" customWidth="1"/>
    <col min="4885" max="5115" width="9.109375" style="32"/>
    <col min="5116" max="5116" width="22.5546875" style="32" customWidth="1"/>
    <col min="5117" max="5117" width="20.33203125" style="32" customWidth="1"/>
    <col min="5118" max="5118" width="13.5546875" style="32" customWidth="1"/>
    <col min="5119" max="5119" width="13.6640625" style="32" customWidth="1"/>
    <col min="5120" max="5120" width="12.44140625" style="32" customWidth="1"/>
    <col min="5121" max="5121" width="11.88671875" style="32" customWidth="1"/>
    <col min="5122" max="5122" width="12.44140625" style="32" customWidth="1"/>
    <col min="5123" max="5123" width="12.5546875" style="32" customWidth="1"/>
    <col min="5124" max="5124" width="12.33203125" style="32" customWidth="1"/>
    <col min="5125" max="5127" width="11.88671875" style="32" customWidth="1"/>
    <col min="5128" max="5128" width="12.6640625" style="32" customWidth="1"/>
    <col min="5129" max="5129" width="12" style="32" customWidth="1"/>
    <col min="5130" max="5130" width="9.109375" style="32"/>
    <col min="5131" max="5131" width="11.88671875" style="32" customWidth="1"/>
    <col min="5132" max="5132" width="13.88671875" style="32" customWidth="1"/>
    <col min="5133" max="5133" width="9.109375" style="32"/>
    <col min="5134" max="5134" width="10.44140625" style="32" bestFit="1" customWidth="1"/>
    <col min="5135" max="5135" width="9.109375" style="32"/>
    <col min="5136" max="5136" width="9.44140625" style="32" bestFit="1" customWidth="1"/>
    <col min="5137" max="5137" width="9.109375" style="32"/>
    <col min="5138" max="5138" width="8.33203125" style="32" customWidth="1"/>
    <col min="5139" max="5139" width="11.88671875" style="32" customWidth="1"/>
    <col min="5140" max="5140" width="11.6640625" style="32" customWidth="1"/>
    <col min="5141" max="5371" width="9.109375" style="32"/>
    <col min="5372" max="5372" width="22.5546875" style="32" customWidth="1"/>
    <col min="5373" max="5373" width="20.33203125" style="32" customWidth="1"/>
    <col min="5374" max="5374" width="13.5546875" style="32" customWidth="1"/>
    <col min="5375" max="5375" width="13.6640625" style="32" customWidth="1"/>
    <col min="5376" max="5376" width="12.44140625" style="32" customWidth="1"/>
    <col min="5377" max="5377" width="11.88671875" style="32" customWidth="1"/>
    <col min="5378" max="5378" width="12.44140625" style="32" customWidth="1"/>
    <col min="5379" max="5379" width="12.5546875" style="32" customWidth="1"/>
    <col min="5380" max="5380" width="12.33203125" style="32" customWidth="1"/>
    <col min="5381" max="5383" width="11.88671875" style="32" customWidth="1"/>
    <col min="5384" max="5384" width="12.6640625" style="32" customWidth="1"/>
    <col min="5385" max="5385" width="12" style="32" customWidth="1"/>
    <col min="5386" max="5386" width="9.109375" style="32"/>
    <col min="5387" max="5387" width="11.88671875" style="32" customWidth="1"/>
    <col min="5388" max="5388" width="13.88671875" style="32" customWidth="1"/>
    <col min="5389" max="5389" width="9.109375" style="32"/>
    <col min="5390" max="5390" width="10.44140625" style="32" bestFit="1" customWidth="1"/>
    <col min="5391" max="5391" width="9.109375" style="32"/>
    <col min="5392" max="5392" width="9.44140625" style="32" bestFit="1" customWidth="1"/>
    <col min="5393" max="5393" width="9.109375" style="32"/>
    <col min="5394" max="5394" width="8.33203125" style="32" customWidth="1"/>
    <col min="5395" max="5395" width="11.88671875" style="32" customWidth="1"/>
    <col min="5396" max="5396" width="11.6640625" style="32" customWidth="1"/>
    <col min="5397" max="5627" width="9.109375" style="32"/>
    <col min="5628" max="5628" width="22.5546875" style="32" customWidth="1"/>
    <col min="5629" max="5629" width="20.33203125" style="32" customWidth="1"/>
    <col min="5630" max="5630" width="13.5546875" style="32" customWidth="1"/>
    <col min="5631" max="5631" width="13.6640625" style="32" customWidth="1"/>
    <col min="5632" max="5632" width="12.44140625" style="32" customWidth="1"/>
    <col min="5633" max="5633" width="11.88671875" style="32" customWidth="1"/>
    <col min="5634" max="5634" width="12.44140625" style="32" customWidth="1"/>
    <col min="5635" max="5635" width="12.5546875" style="32" customWidth="1"/>
    <col min="5636" max="5636" width="12.33203125" style="32" customWidth="1"/>
    <col min="5637" max="5639" width="11.88671875" style="32" customWidth="1"/>
    <col min="5640" max="5640" width="12.6640625" style="32" customWidth="1"/>
    <col min="5641" max="5641" width="12" style="32" customWidth="1"/>
    <col min="5642" max="5642" width="9.109375" style="32"/>
    <col min="5643" max="5643" width="11.88671875" style="32" customWidth="1"/>
    <col min="5644" max="5644" width="13.88671875" style="32" customWidth="1"/>
    <col min="5645" max="5645" width="9.109375" style="32"/>
    <col min="5646" max="5646" width="10.44140625" style="32" bestFit="1" customWidth="1"/>
    <col min="5647" max="5647" width="9.109375" style="32"/>
    <col min="5648" max="5648" width="9.44140625" style="32" bestFit="1" customWidth="1"/>
    <col min="5649" max="5649" width="9.109375" style="32"/>
    <col min="5650" max="5650" width="8.33203125" style="32" customWidth="1"/>
    <col min="5651" max="5651" width="11.88671875" style="32" customWidth="1"/>
    <col min="5652" max="5652" width="11.6640625" style="32" customWidth="1"/>
    <col min="5653" max="5883" width="9.109375" style="32"/>
    <col min="5884" max="5884" width="22.5546875" style="32" customWidth="1"/>
    <col min="5885" max="5885" width="20.33203125" style="32" customWidth="1"/>
    <col min="5886" max="5886" width="13.5546875" style="32" customWidth="1"/>
    <col min="5887" max="5887" width="13.6640625" style="32" customWidth="1"/>
    <col min="5888" max="5888" width="12.44140625" style="32" customWidth="1"/>
    <col min="5889" max="5889" width="11.88671875" style="32" customWidth="1"/>
    <col min="5890" max="5890" width="12.44140625" style="32" customWidth="1"/>
    <col min="5891" max="5891" width="12.5546875" style="32" customWidth="1"/>
    <col min="5892" max="5892" width="12.33203125" style="32" customWidth="1"/>
    <col min="5893" max="5895" width="11.88671875" style="32" customWidth="1"/>
    <col min="5896" max="5896" width="12.6640625" style="32" customWidth="1"/>
    <col min="5897" max="5897" width="12" style="32" customWidth="1"/>
    <col min="5898" max="5898" width="9.109375" style="32"/>
    <col min="5899" max="5899" width="11.88671875" style="32" customWidth="1"/>
    <col min="5900" max="5900" width="13.88671875" style="32" customWidth="1"/>
    <col min="5901" max="5901" width="9.109375" style="32"/>
    <col min="5902" max="5902" width="10.44140625" style="32" bestFit="1" customWidth="1"/>
    <col min="5903" max="5903" width="9.109375" style="32"/>
    <col min="5904" max="5904" width="9.44140625" style="32" bestFit="1" customWidth="1"/>
    <col min="5905" max="5905" width="9.109375" style="32"/>
    <col min="5906" max="5906" width="8.33203125" style="32" customWidth="1"/>
    <col min="5907" max="5907" width="11.88671875" style="32" customWidth="1"/>
    <col min="5908" max="5908" width="11.6640625" style="32" customWidth="1"/>
    <col min="5909" max="6139" width="9.109375" style="32"/>
    <col min="6140" max="6140" width="22.5546875" style="32" customWidth="1"/>
    <col min="6141" max="6141" width="20.33203125" style="32" customWidth="1"/>
    <col min="6142" max="6142" width="13.5546875" style="32" customWidth="1"/>
    <col min="6143" max="6143" width="13.6640625" style="32" customWidth="1"/>
    <col min="6144" max="6144" width="12.44140625" style="32" customWidth="1"/>
    <col min="6145" max="6145" width="11.88671875" style="32" customWidth="1"/>
    <col min="6146" max="6146" width="12.44140625" style="32" customWidth="1"/>
    <col min="6147" max="6147" width="12.5546875" style="32" customWidth="1"/>
    <col min="6148" max="6148" width="12.33203125" style="32" customWidth="1"/>
    <col min="6149" max="6151" width="11.88671875" style="32" customWidth="1"/>
    <col min="6152" max="6152" width="12.6640625" style="32" customWidth="1"/>
    <col min="6153" max="6153" width="12" style="32" customWidth="1"/>
    <col min="6154" max="6154" width="9.109375" style="32"/>
    <col min="6155" max="6155" width="11.88671875" style="32" customWidth="1"/>
    <col min="6156" max="6156" width="13.88671875" style="32" customWidth="1"/>
    <col min="6157" max="6157" width="9.109375" style="32"/>
    <col min="6158" max="6158" width="10.44140625" style="32" bestFit="1" customWidth="1"/>
    <col min="6159" max="6159" width="9.109375" style="32"/>
    <col min="6160" max="6160" width="9.44140625" style="32" bestFit="1" customWidth="1"/>
    <col min="6161" max="6161" width="9.109375" style="32"/>
    <col min="6162" max="6162" width="8.33203125" style="32" customWidth="1"/>
    <col min="6163" max="6163" width="11.88671875" style="32" customWidth="1"/>
    <col min="6164" max="6164" width="11.6640625" style="32" customWidth="1"/>
    <col min="6165" max="6395" width="9.109375" style="32"/>
    <col min="6396" max="6396" width="22.5546875" style="32" customWidth="1"/>
    <col min="6397" max="6397" width="20.33203125" style="32" customWidth="1"/>
    <col min="6398" max="6398" width="13.5546875" style="32" customWidth="1"/>
    <col min="6399" max="6399" width="13.6640625" style="32" customWidth="1"/>
    <col min="6400" max="6400" width="12.44140625" style="32" customWidth="1"/>
    <col min="6401" max="6401" width="11.88671875" style="32" customWidth="1"/>
    <col min="6402" max="6402" width="12.44140625" style="32" customWidth="1"/>
    <col min="6403" max="6403" width="12.5546875" style="32" customWidth="1"/>
    <col min="6404" max="6404" width="12.33203125" style="32" customWidth="1"/>
    <col min="6405" max="6407" width="11.88671875" style="32" customWidth="1"/>
    <col min="6408" max="6408" width="12.6640625" style="32" customWidth="1"/>
    <col min="6409" max="6409" width="12" style="32" customWidth="1"/>
    <col min="6410" max="6410" width="9.109375" style="32"/>
    <col min="6411" max="6411" width="11.88671875" style="32" customWidth="1"/>
    <col min="6412" max="6412" width="13.88671875" style="32" customWidth="1"/>
    <col min="6413" max="6413" width="9.109375" style="32"/>
    <col min="6414" max="6414" width="10.44140625" style="32" bestFit="1" customWidth="1"/>
    <col min="6415" max="6415" width="9.109375" style="32"/>
    <col min="6416" max="6416" width="9.44140625" style="32" bestFit="1" customWidth="1"/>
    <col min="6417" max="6417" width="9.109375" style="32"/>
    <col min="6418" max="6418" width="8.33203125" style="32" customWidth="1"/>
    <col min="6419" max="6419" width="11.88671875" style="32" customWidth="1"/>
    <col min="6420" max="6420" width="11.6640625" style="32" customWidth="1"/>
    <col min="6421" max="6651" width="9.109375" style="32"/>
    <col min="6652" max="6652" width="22.5546875" style="32" customWidth="1"/>
    <col min="6653" max="6653" width="20.33203125" style="32" customWidth="1"/>
    <col min="6654" max="6654" width="13.5546875" style="32" customWidth="1"/>
    <col min="6655" max="6655" width="13.6640625" style="32" customWidth="1"/>
    <col min="6656" max="6656" width="12.44140625" style="32" customWidth="1"/>
    <col min="6657" max="6657" width="11.88671875" style="32" customWidth="1"/>
    <col min="6658" max="6658" width="12.44140625" style="32" customWidth="1"/>
    <col min="6659" max="6659" width="12.5546875" style="32" customWidth="1"/>
    <col min="6660" max="6660" width="12.33203125" style="32" customWidth="1"/>
    <col min="6661" max="6663" width="11.88671875" style="32" customWidth="1"/>
    <col min="6664" max="6664" width="12.6640625" style="32" customWidth="1"/>
    <col min="6665" max="6665" width="12" style="32" customWidth="1"/>
    <col min="6666" max="6666" width="9.109375" style="32"/>
    <col min="6667" max="6667" width="11.88671875" style="32" customWidth="1"/>
    <col min="6668" max="6668" width="13.88671875" style="32" customWidth="1"/>
    <col min="6669" max="6669" width="9.109375" style="32"/>
    <col min="6670" max="6670" width="10.44140625" style="32" bestFit="1" customWidth="1"/>
    <col min="6671" max="6671" width="9.109375" style="32"/>
    <col min="6672" max="6672" width="9.44140625" style="32" bestFit="1" customWidth="1"/>
    <col min="6673" max="6673" width="9.109375" style="32"/>
    <col min="6674" max="6674" width="8.33203125" style="32" customWidth="1"/>
    <col min="6675" max="6675" width="11.88671875" style="32" customWidth="1"/>
    <col min="6676" max="6676" width="11.6640625" style="32" customWidth="1"/>
    <col min="6677" max="6907" width="9.109375" style="32"/>
    <col min="6908" max="6908" width="22.5546875" style="32" customWidth="1"/>
    <col min="6909" max="6909" width="20.33203125" style="32" customWidth="1"/>
    <col min="6910" max="6910" width="13.5546875" style="32" customWidth="1"/>
    <col min="6911" max="6911" width="13.6640625" style="32" customWidth="1"/>
    <col min="6912" max="6912" width="12.44140625" style="32" customWidth="1"/>
    <col min="6913" max="6913" width="11.88671875" style="32" customWidth="1"/>
    <col min="6914" max="6914" width="12.44140625" style="32" customWidth="1"/>
    <col min="6915" max="6915" width="12.5546875" style="32" customWidth="1"/>
    <col min="6916" max="6916" width="12.33203125" style="32" customWidth="1"/>
    <col min="6917" max="6919" width="11.88671875" style="32" customWidth="1"/>
    <col min="6920" max="6920" width="12.6640625" style="32" customWidth="1"/>
    <col min="6921" max="6921" width="12" style="32" customWidth="1"/>
    <col min="6922" max="6922" width="9.109375" style="32"/>
    <col min="6923" max="6923" width="11.88671875" style="32" customWidth="1"/>
    <col min="6924" max="6924" width="13.88671875" style="32" customWidth="1"/>
    <col min="6925" max="6925" width="9.109375" style="32"/>
    <col min="6926" max="6926" width="10.44140625" style="32" bestFit="1" customWidth="1"/>
    <col min="6927" max="6927" width="9.109375" style="32"/>
    <col min="6928" max="6928" width="9.44140625" style="32" bestFit="1" customWidth="1"/>
    <col min="6929" max="6929" width="9.109375" style="32"/>
    <col min="6930" max="6930" width="8.33203125" style="32" customWidth="1"/>
    <col min="6931" max="6931" width="11.88671875" style="32" customWidth="1"/>
    <col min="6932" max="6932" width="11.6640625" style="32" customWidth="1"/>
    <col min="6933" max="7163" width="9.109375" style="32"/>
    <col min="7164" max="7164" width="22.5546875" style="32" customWidth="1"/>
    <col min="7165" max="7165" width="20.33203125" style="32" customWidth="1"/>
    <col min="7166" max="7166" width="13.5546875" style="32" customWidth="1"/>
    <col min="7167" max="7167" width="13.6640625" style="32" customWidth="1"/>
    <col min="7168" max="7168" width="12.44140625" style="32" customWidth="1"/>
    <col min="7169" max="7169" width="11.88671875" style="32" customWidth="1"/>
    <col min="7170" max="7170" width="12.44140625" style="32" customWidth="1"/>
    <col min="7171" max="7171" width="12.5546875" style="32" customWidth="1"/>
    <col min="7172" max="7172" width="12.33203125" style="32" customWidth="1"/>
    <col min="7173" max="7175" width="11.88671875" style="32" customWidth="1"/>
    <col min="7176" max="7176" width="12.6640625" style="32" customWidth="1"/>
    <col min="7177" max="7177" width="12" style="32" customWidth="1"/>
    <col min="7178" max="7178" width="9.109375" style="32"/>
    <col min="7179" max="7179" width="11.88671875" style="32" customWidth="1"/>
    <col min="7180" max="7180" width="13.88671875" style="32" customWidth="1"/>
    <col min="7181" max="7181" width="9.109375" style="32"/>
    <col min="7182" max="7182" width="10.44140625" style="32" bestFit="1" customWidth="1"/>
    <col min="7183" max="7183" width="9.109375" style="32"/>
    <col min="7184" max="7184" width="9.44140625" style="32" bestFit="1" customWidth="1"/>
    <col min="7185" max="7185" width="9.109375" style="32"/>
    <col min="7186" max="7186" width="8.33203125" style="32" customWidth="1"/>
    <col min="7187" max="7187" width="11.88671875" style="32" customWidth="1"/>
    <col min="7188" max="7188" width="11.6640625" style="32" customWidth="1"/>
    <col min="7189" max="7419" width="9.109375" style="32"/>
    <col min="7420" max="7420" width="22.5546875" style="32" customWidth="1"/>
    <col min="7421" max="7421" width="20.33203125" style="32" customWidth="1"/>
    <col min="7422" max="7422" width="13.5546875" style="32" customWidth="1"/>
    <col min="7423" max="7423" width="13.6640625" style="32" customWidth="1"/>
    <col min="7424" max="7424" width="12.44140625" style="32" customWidth="1"/>
    <col min="7425" max="7425" width="11.88671875" style="32" customWidth="1"/>
    <col min="7426" max="7426" width="12.44140625" style="32" customWidth="1"/>
    <col min="7427" max="7427" width="12.5546875" style="32" customWidth="1"/>
    <col min="7428" max="7428" width="12.33203125" style="32" customWidth="1"/>
    <col min="7429" max="7431" width="11.88671875" style="32" customWidth="1"/>
    <col min="7432" max="7432" width="12.6640625" style="32" customWidth="1"/>
    <col min="7433" max="7433" width="12" style="32" customWidth="1"/>
    <col min="7434" max="7434" width="9.109375" style="32"/>
    <col min="7435" max="7435" width="11.88671875" style="32" customWidth="1"/>
    <col min="7436" max="7436" width="13.88671875" style="32" customWidth="1"/>
    <col min="7437" max="7437" width="9.109375" style="32"/>
    <col min="7438" max="7438" width="10.44140625" style="32" bestFit="1" customWidth="1"/>
    <col min="7439" max="7439" width="9.109375" style="32"/>
    <col min="7440" max="7440" width="9.44140625" style="32" bestFit="1" customWidth="1"/>
    <col min="7441" max="7441" width="9.109375" style="32"/>
    <col min="7442" max="7442" width="8.33203125" style="32" customWidth="1"/>
    <col min="7443" max="7443" width="11.88671875" style="32" customWidth="1"/>
    <col min="7444" max="7444" width="11.6640625" style="32" customWidth="1"/>
    <col min="7445" max="7675" width="9.109375" style="32"/>
    <col min="7676" max="7676" width="22.5546875" style="32" customWidth="1"/>
    <col min="7677" max="7677" width="20.33203125" style="32" customWidth="1"/>
    <col min="7678" max="7678" width="13.5546875" style="32" customWidth="1"/>
    <col min="7679" max="7679" width="13.6640625" style="32" customWidth="1"/>
    <col min="7680" max="7680" width="12.44140625" style="32" customWidth="1"/>
    <col min="7681" max="7681" width="11.88671875" style="32" customWidth="1"/>
    <col min="7682" max="7682" width="12.44140625" style="32" customWidth="1"/>
    <col min="7683" max="7683" width="12.5546875" style="32" customWidth="1"/>
    <col min="7684" max="7684" width="12.33203125" style="32" customWidth="1"/>
    <col min="7685" max="7687" width="11.88671875" style="32" customWidth="1"/>
    <col min="7688" max="7688" width="12.6640625" style="32" customWidth="1"/>
    <col min="7689" max="7689" width="12" style="32" customWidth="1"/>
    <col min="7690" max="7690" width="9.109375" style="32"/>
    <col min="7691" max="7691" width="11.88671875" style="32" customWidth="1"/>
    <col min="7692" max="7692" width="13.88671875" style="32" customWidth="1"/>
    <col min="7693" max="7693" width="9.109375" style="32"/>
    <col min="7694" max="7694" width="10.44140625" style="32" bestFit="1" customWidth="1"/>
    <col min="7695" max="7695" width="9.109375" style="32"/>
    <col min="7696" max="7696" width="9.44140625" style="32" bestFit="1" customWidth="1"/>
    <col min="7697" max="7697" width="9.109375" style="32"/>
    <col min="7698" max="7698" width="8.33203125" style="32" customWidth="1"/>
    <col min="7699" max="7699" width="11.88671875" style="32" customWidth="1"/>
    <col min="7700" max="7700" width="11.6640625" style="32" customWidth="1"/>
    <col min="7701" max="7931" width="9.109375" style="32"/>
    <col min="7932" max="7932" width="22.5546875" style="32" customWidth="1"/>
    <col min="7933" max="7933" width="20.33203125" style="32" customWidth="1"/>
    <col min="7934" max="7934" width="13.5546875" style="32" customWidth="1"/>
    <col min="7935" max="7935" width="13.6640625" style="32" customWidth="1"/>
    <col min="7936" max="7936" width="12.44140625" style="32" customWidth="1"/>
    <col min="7937" max="7937" width="11.88671875" style="32" customWidth="1"/>
    <col min="7938" max="7938" width="12.44140625" style="32" customWidth="1"/>
    <col min="7939" max="7939" width="12.5546875" style="32" customWidth="1"/>
    <col min="7940" max="7940" width="12.33203125" style="32" customWidth="1"/>
    <col min="7941" max="7943" width="11.88671875" style="32" customWidth="1"/>
    <col min="7944" max="7944" width="12.6640625" style="32" customWidth="1"/>
    <col min="7945" max="7945" width="12" style="32" customWidth="1"/>
    <col min="7946" max="7946" width="9.109375" style="32"/>
    <col min="7947" max="7947" width="11.88671875" style="32" customWidth="1"/>
    <col min="7948" max="7948" width="13.88671875" style="32" customWidth="1"/>
    <col min="7949" max="7949" width="9.109375" style="32"/>
    <col min="7950" max="7950" width="10.44140625" style="32" bestFit="1" customWidth="1"/>
    <col min="7951" max="7951" width="9.109375" style="32"/>
    <col min="7952" max="7952" width="9.44140625" style="32" bestFit="1" customWidth="1"/>
    <col min="7953" max="7953" width="9.109375" style="32"/>
    <col min="7954" max="7954" width="8.33203125" style="32" customWidth="1"/>
    <col min="7955" max="7955" width="11.88671875" style="32" customWidth="1"/>
    <col min="7956" max="7956" width="11.6640625" style="32" customWidth="1"/>
    <col min="7957" max="8187" width="9.109375" style="32"/>
    <col min="8188" max="8188" width="22.5546875" style="32" customWidth="1"/>
    <col min="8189" max="8189" width="20.33203125" style="32" customWidth="1"/>
    <col min="8190" max="8190" width="13.5546875" style="32" customWidth="1"/>
    <col min="8191" max="8191" width="13.6640625" style="32" customWidth="1"/>
    <col min="8192" max="8192" width="12.44140625" style="32" customWidth="1"/>
    <col min="8193" max="8193" width="11.88671875" style="32" customWidth="1"/>
    <col min="8194" max="8194" width="12.44140625" style="32" customWidth="1"/>
    <col min="8195" max="8195" width="12.5546875" style="32" customWidth="1"/>
    <col min="8196" max="8196" width="12.33203125" style="32" customWidth="1"/>
    <col min="8197" max="8199" width="11.88671875" style="32" customWidth="1"/>
    <col min="8200" max="8200" width="12.6640625" style="32" customWidth="1"/>
    <col min="8201" max="8201" width="12" style="32" customWidth="1"/>
    <col min="8202" max="8202" width="9.109375" style="32"/>
    <col min="8203" max="8203" width="11.88671875" style="32" customWidth="1"/>
    <col min="8204" max="8204" width="13.88671875" style="32" customWidth="1"/>
    <col min="8205" max="8205" width="9.109375" style="32"/>
    <col min="8206" max="8206" width="10.44140625" style="32" bestFit="1" customWidth="1"/>
    <col min="8207" max="8207" width="9.109375" style="32"/>
    <col min="8208" max="8208" width="9.44140625" style="32" bestFit="1" customWidth="1"/>
    <col min="8209" max="8209" width="9.109375" style="32"/>
    <col min="8210" max="8210" width="8.33203125" style="32" customWidth="1"/>
    <col min="8211" max="8211" width="11.88671875" style="32" customWidth="1"/>
    <col min="8212" max="8212" width="11.6640625" style="32" customWidth="1"/>
    <col min="8213" max="8443" width="9.109375" style="32"/>
    <col min="8444" max="8444" width="22.5546875" style="32" customWidth="1"/>
    <col min="8445" max="8445" width="20.33203125" style="32" customWidth="1"/>
    <col min="8446" max="8446" width="13.5546875" style="32" customWidth="1"/>
    <col min="8447" max="8447" width="13.6640625" style="32" customWidth="1"/>
    <col min="8448" max="8448" width="12.44140625" style="32" customWidth="1"/>
    <col min="8449" max="8449" width="11.88671875" style="32" customWidth="1"/>
    <col min="8450" max="8450" width="12.44140625" style="32" customWidth="1"/>
    <col min="8451" max="8451" width="12.5546875" style="32" customWidth="1"/>
    <col min="8452" max="8452" width="12.33203125" style="32" customWidth="1"/>
    <col min="8453" max="8455" width="11.88671875" style="32" customWidth="1"/>
    <col min="8456" max="8456" width="12.6640625" style="32" customWidth="1"/>
    <col min="8457" max="8457" width="12" style="32" customWidth="1"/>
    <col min="8458" max="8458" width="9.109375" style="32"/>
    <col min="8459" max="8459" width="11.88671875" style="32" customWidth="1"/>
    <col min="8460" max="8460" width="13.88671875" style="32" customWidth="1"/>
    <col min="8461" max="8461" width="9.109375" style="32"/>
    <col min="8462" max="8462" width="10.44140625" style="32" bestFit="1" customWidth="1"/>
    <col min="8463" max="8463" width="9.109375" style="32"/>
    <col min="8464" max="8464" width="9.44140625" style="32" bestFit="1" customWidth="1"/>
    <col min="8465" max="8465" width="9.109375" style="32"/>
    <col min="8466" max="8466" width="8.33203125" style="32" customWidth="1"/>
    <col min="8467" max="8467" width="11.88671875" style="32" customWidth="1"/>
    <col min="8468" max="8468" width="11.6640625" style="32" customWidth="1"/>
    <col min="8469" max="8699" width="9.109375" style="32"/>
    <col min="8700" max="8700" width="22.5546875" style="32" customWidth="1"/>
    <col min="8701" max="8701" width="20.33203125" style="32" customWidth="1"/>
    <col min="8702" max="8702" width="13.5546875" style="32" customWidth="1"/>
    <col min="8703" max="8703" width="13.6640625" style="32" customWidth="1"/>
    <col min="8704" max="8704" width="12.44140625" style="32" customWidth="1"/>
    <col min="8705" max="8705" width="11.88671875" style="32" customWidth="1"/>
    <col min="8706" max="8706" width="12.44140625" style="32" customWidth="1"/>
    <col min="8707" max="8707" width="12.5546875" style="32" customWidth="1"/>
    <col min="8708" max="8708" width="12.33203125" style="32" customWidth="1"/>
    <col min="8709" max="8711" width="11.88671875" style="32" customWidth="1"/>
    <col min="8712" max="8712" width="12.6640625" style="32" customWidth="1"/>
    <col min="8713" max="8713" width="12" style="32" customWidth="1"/>
    <col min="8714" max="8714" width="9.109375" style="32"/>
    <col min="8715" max="8715" width="11.88671875" style="32" customWidth="1"/>
    <col min="8716" max="8716" width="13.88671875" style="32" customWidth="1"/>
    <col min="8717" max="8717" width="9.109375" style="32"/>
    <col min="8718" max="8718" width="10.44140625" style="32" bestFit="1" customWidth="1"/>
    <col min="8719" max="8719" width="9.109375" style="32"/>
    <col min="8720" max="8720" width="9.44140625" style="32" bestFit="1" customWidth="1"/>
    <col min="8721" max="8721" width="9.109375" style="32"/>
    <col min="8722" max="8722" width="8.33203125" style="32" customWidth="1"/>
    <col min="8723" max="8723" width="11.88671875" style="32" customWidth="1"/>
    <col min="8724" max="8724" width="11.6640625" style="32" customWidth="1"/>
    <col min="8725" max="8955" width="9.109375" style="32"/>
    <col min="8956" max="8956" width="22.5546875" style="32" customWidth="1"/>
    <col min="8957" max="8957" width="20.33203125" style="32" customWidth="1"/>
    <col min="8958" max="8958" width="13.5546875" style="32" customWidth="1"/>
    <col min="8959" max="8959" width="13.6640625" style="32" customWidth="1"/>
    <col min="8960" max="8960" width="12.44140625" style="32" customWidth="1"/>
    <col min="8961" max="8961" width="11.88671875" style="32" customWidth="1"/>
    <col min="8962" max="8962" width="12.44140625" style="32" customWidth="1"/>
    <col min="8963" max="8963" width="12.5546875" style="32" customWidth="1"/>
    <col min="8964" max="8964" width="12.33203125" style="32" customWidth="1"/>
    <col min="8965" max="8967" width="11.88671875" style="32" customWidth="1"/>
    <col min="8968" max="8968" width="12.6640625" style="32" customWidth="1"/>
    <col min="8969" max="8969" width="12" style="32" customWidth="1"/>
    <col min="8970" max="8970" width="9.109375" style="32"/>
    <col min="8971" max="8971" width="11.88671875" style="32" customWidth="1"/>
    <col min="8972" max="8972" width="13.88671875" style="32" customWidth="1"/>
    <col min="8973" max="8973" width="9.109375" style="32"/>
    <col min="8974" max="8974" width="10.44140625" style="32" bestFit="1" customWidth="1"/>
    <col min="8975" max="8975" width="9.109375" style="32"/>
    <col min="8976" max="8976" width="9.44140625" style="32" bestFit="1" customWidth="1"/>
    <col min="8977" max="8977" width="9.109375" style="32"/>
    <col min="8978" max="8978" width="8.33203125" style="32" customWidth="1"/>
    <col min="8979" max="8979" width="11.88671875" style="32" customWidth="1"/>
    <col min="8980" max="8980" width="11.6640625" style="32" customWidth="1"/>
    <col min="8981" max="9211" width="9.109375" style="32"/>
    <col min="9212" max="9212" width="22.5546875" style="32" customWidth="1"/>
    <col min="9213" max="9213" width="20.33203125" style="32" customWidth="1"/>
    <col min="9214" max="9214" width="13.5546875" style="32" customWidth="1"/>
    <col min="9215" max="9215" width="13.6640625" style="32" customWidth="1"/>
    <col min="9216" max="9216" width="12.44140625" style="32" customWidth="1"/>
    <col min="9217" max="9217" width="11.88671875" style="32" customWidth="1"/>
    <col min="9218" max="9218" width="12.44140625" style="32" customWidth="1"/>
    <col min="9219" max="9219" width="12.5546875" style="32" customWidth="1"/>
    <col min="9220" max="9220" width="12.33203125" style="32" customWidth="1"/>
    <col min="9221" max="9223" width="11.88671875" style="32" customWidth="1"/>
    <col min="9224" max="9224" width="12.6640625" style="32" customWidth="1"/>
    <col min="9225" max="9225" width="12" style="32" customWidth="1"/>
    <col min="9226" max="9226" width="9.109375" style="32"/>
    <col min="9227" max="9227" width="11.88671875" style="32" customWidth="1"/>
    <col min="9228" max="9228" width="13.88671875" style="32" customWidth="1"/>
    <col min="9229" max="9229" width="9.109375" style="32"/>
    <col min="9230" max="9230" width="10.44140625" style="32" bestFit="1" customWidth="1"/>
    <col min="9231" max="9231" width="9.109375" style="32"/>
    <col min="9232" max="9232" width="9.44140625" style="32" bestFit="1" customWidth="1"/>
    <col min="9233" max="9233" width="9.109375" style="32"/>
    <col min="9234" max="9234" width="8.33203125" style="32" customWidth="1"/>
    <col min="9235" max="9235" width="11.88671875" style="32" customWidth="1"/>
    <col min="9236" max="9236" width="11.6640625" style="32" customWidth="1"/>
    <col min="9237" max="9467" width="9.109375" style="32"/>
    <col min="9468" max="9468" width="22.5546875" style="32" customWidth="1"/>
    <col min="9469" max="9469" width="20.33203125" style="32" customWidth="1"/>
    <col min="9470" max="9470" width="13.5546875" style="32" customWidth="1"/>
    <col min="9471" max="9471" width="13.6640625" style="32" customWidth="1"/>
    <col min="9472" max="9472" width="12.44140625" style="32" customWidth="1"/>
    <col min="9473" max="9473" width="11.88671875" style="32" customWidth="1"/>
    <col min="9474" max="9474" width="12.44140625" style="32" customWidth="1"/>
    <col min="9475" max="9475" width="12.5546875" style="32" customWidth="1"/>
    <col min="9476" max="9476" width="12.33203125" style="32" customWidth="1"/>
    <col min="9477" max="9479" width="11.88671875" style="32" customWidth="1"/>
    <col min="9480" max="9480" width="12.6640625" style="32" customWidth="1"/>
    <col min="9481" max="9481" width="12" style="32" customWidth="1"/>
    <col min="9482" max="9482" width="9.109375" style="32"/>
    <col min="9483" max="9483" width="11.88671875" style="32" customWidth="1"/>
    <col min="9484" max="9484" width="13.88671875" style="32" customWidth="1"/>
    <col min="9485" max="9485" width="9.109375" style="32"/>
    <col min="9486" max="9486" width="10.44140625" style="32" bestFit="1" customWidth="1"/>
    <col min="9487" max="9487" width="9.109375" style="32"/>
    <col min="9488" max="9488" width="9.44140625" style="32" bestFit="1" customWidth="1"/>
    <col min="9489" max="9489" width="9.109375" style="32"/>
    <col min="9490" max="9490" width="8.33203125" style="32" customWidth="1"/>
    <col min="9491" max="9491" width="11.88671875" style="32" customWidth="1"/>
    <col min="9492" max="9492" width="11.6640625" style="32" customWidth="1"/>
    <col min="9493" max="9723" width="9.109375" style="32"/>
    <col min="9724" max="9724" width="22.5546875" style="32" customWidth="1"/>
    <col min="9725" max="9725" width="20.33203125" style="32" customWidth="1"/>
    <col min="9726" max="9726" width="13.5546875" style="32" customWidth="1"/>
    <col min="9727" max="9727" width="13.6640625" style="32" customWidth="1"/>
    <col min="9728" max="9728" width="12.44140625" style="32" customWidth="1"/>
    <col min="9729" max="9729" width="11.88671875" style="32" customWidth="1"/>
    <col min="9730" max="9730" width="12.44140625" style="32" customWidth="1"/>
    <col min="9731" max="9731" width="12.5546875" style="32" customWidth="1"/>
    <col min="9732" max="9732" width="12.33203125" style="32" customWidth="1"/>
    <col min="9733" max="9735" width="11.88671875" style="32" customWidth="1"/>
    <col min="9736" max="9736" width="12.6640625" style="32" customWidth="1"/>
    <col min="9737" max="9737" width="12" style="32" customWidth="1"/>
    <col min="9738" max="9738" width="9.109375" style="32"/>
    <col min="9739" max="9739" width="11.88671875" style="32" customWidth="1"/>
    <col min="9740" max="9740" width="13.88671875" style="32" customWidth="1"/>
    <col min="9741" max="9741" width="9.109375" style="32"/>
    <col min="9742" max="9742" width="10.44140625" style="32" bestFit="1" customWidth="1"/>
    <col min="9743" max="9743" width="9.109375" style="32"/>
    <col min="9744" max="9744" width="9.44140625" style="32" bestFit="1" customWidth="1"/>
    <col min="9745" max="9745" width="9.109375" style="32"/>
    <col min="9746" max="9746" width="8.33203125" style="32" customWidth="1"/>
    <col min="9747" max="9747" width="11.88671875" style="32" customWidth="1"/>
    <col min="9748" max="9748" width="11.6640625" style="32" customWidth="1"/>
    <col min="9749" max="9979" width="9.109375" style="32"/>
    <col min="9980" max="9980" width="22.5546875" style="32" customWidth="1"/>
    <col min="9981" max="9981" width="20.33203125" style="32" customWidth="1"/>
    <col min="9982" max="9982" width="13.5546875" style="32" customWidth="1"/>
    <col min="9983" max="9983" width="13.6640625" style="32" customWidth="1"/>
    <col min="9984" max="9984" width="12.44140625" style="32" customWidth="1"/>
    <col min="9985" max="9985" width="11.88671875" style="32" customWidth="1"/>
    <col min="9986" max="9986" width="12.44140625" style="32" customWidth="1"/>
    <col min="9987" max="9987" width="12.5546875" style="32" customWidth="1"/>
    <col min="9988" max="9988" width="12.33203125" style="32" customWidth="1"/>
    <col min="9989" max="9991" width="11.88671875" style="32" customWidth="1"/>
    <col min="9992" max="9992" width="12.6640625" style="32" customWidth="1"/>
    <col min="9993" max="9993" width="12" style="32" customWidth="1"/>
    <col min="9994" max="9994" width="9.109375" style="32"/>
    <col min="9995" max="9995" width="11.88671875" style="32" customWidth="1"/>
    <col min="9996" max="9996" width="13.88671875" style="32" customWidth="1"/>
    <col min="9997" max="9997" width="9.109375" style="32"/>
    <col min="9998" max="9998" width="10.44140625" style="32" bestFit="1" customWidth="1"/>
    <col min="9999" max="9999" width="9.109375" style="32"/>
    <col min="10000" max="10000" width="9.44140625" style="32" bestFit="1" customWidth="1"/>
    <col min="10001" max="10001" width="9.109375" style="32"/>
    <col min="10002" max="10002" width="8.33203125" style="32" customWidth="1"/>
    <col min="10003" max="10003" width="11.88671875" style="32" customWidth="1"/>
    <col min="10004" max="10004" width="11.6640625" style="32" customWidth="1"/>
    <col min="10005" max="10235" width="9.109375" style="32"/>
    <col min="10236" max="10236" width="22.5546875" style="32" customWidth="1"/>
    <col min="10237" max="10237" width="20.33203125" style="32" customWidth="1"/>
    <col min="10238" max="10238" width="13.5546875" style="32" customWidth="1"/>
    <col min="10239" max="10239" width="13.6640625" style="32" customWidth="1"/>
    <col min="10240" max="10240" width="12.44140625" style="32" customWidth="1"/>
    <col min="10241" max="10241" width="11.88671875" style="32" customWidth="1"/>
    <col min="10242" max="10242" width="12.44140625" style="32" customWidth="1"/>
    <col min="10243" max="10243" width="12.5546875" style="32" customWidth="1"/>
    <col min="10244" max="10244" width="12.33203125" style="32" customWidth="1"/>
    <col min="10245" max="10247" width="11.88671875" style="32" customWidth="1"/>
    <col min="10248" max="10248" width="12.6640625" style="32" customWidth="1"/>
    <col min="10249" max="10249" width="12" style="32" customWidth="1"/>
    <col min="10250" max="10250" width="9.109375" style="32"/>
    <col min="10251" max="10251" width="11.88671875" style="32" customWidth="1"/>
    <col min="10252" max="10252" width="13.88671875" style="32" customWidth="1"/>
    <col min="10253" max="10253" width="9.109375" style="32"/>
    <col min="10254" max="10254" width="10.44140625" style="32" bestFit="1" customWidth="1"/>
    <col min="10255" max="10255" width="9.109375" style="32"/>
    <col min="10256" max="10256" width="9.44140625" style="32" bestFit="1" customWidth="1"/>
    <col min="10257" max="10257" width="9.109375" style="32"/>
    <col min="10258" max="10258" width="8.33203125" style="32" customWidth="1"/>
    <col min="10259" max="10259" width="11.88671875" style="32" customWidth="1"/>
    <col min="10260" max="10260" width="11.6640625" style="32" customWidth="1"/>
    <col min="10261" max="10491" width="9.109375" style="32"/>
    <col min="10492" max="10492" width="22.5546875" style="32" customWidth="1"/>
    <col min="10493" max="10493" width="20.33203125" style="32" customWidth="1"/>
    <col min="10494" max="10494" width="13.5546875" style="32" customWidth="1"/>
    <col min="10495" max="10495" width="13.6640625" style="32" customWidth="1"/>
    <col min="10496" max="10496" width="12.44140625" style="32" customWidth="1"/>
    <col min="10497" max="10497" width="11.88671875" style="32" customWidth="1"/>
    <col min="10498" max="10498" width="12.44140625" style="32" customWidth="1"/>
    <col min="10499" max="10499" width="12.5546875" style="32" customWidth="1"/>
    <col min="10500" max="10500" width="12.33203125" style="32" customWidth="1"/>
    <col min="10501" max="10503" width="11.88671875" style="32" customWidth="1"/>
    <col min="10504" max="10504" width="12.6640625" style="32" customWidth="1"/>
    <col min="10505" max="10505" width="12" style="32" customWidth="1"/>
    <col min="10506" max="10506" width="9.109375" style="32"/>
    <col min="10507" max="10507" width="11.88671875" style="32" customWidth="1"/>
    <col min="10508" max="10508" width="13.88671875" style="32" customWidth="1"/>
    <col min="10509" max="10509" width="9.109375" style="32"/>
    <col min="10510" max="10510" width="10.44140625" style="32" bestFit="1" customWidth="1"/>
    <col min="10511" max="10511" width="9.109375" style="32"/>
    <col min="10512" max="10512" width="9.44140625" style="32" bestFit="1" customWidth="1"/>
    <col min="10513" max="10513" width="9.109375" style="32"/>
    <col min="10514" max="10514" width="8.33203125" style="32" customWidth="1"/>
    <col min="10515" max="10515" width="11.88671875" style="32" customWidth="1"/>
    <col min="10516" max="10516" width="11.6640625" style="32" customWidth="1"/>
    <col min="10517" max="10747" width="9.109375" style="32"/>
    <col min="10748" max="10748" width="22.5546875" style="32" customWidth="1"/>
    <col min="10749" max="10749" width="20.33203125" style="32" customWidth="1"/>
    <col min="10750" max="10750" width="13.5546875" style="32" customWidth="1"/>
    <col min="10751" max="10751" width="13.6640625" style="32" customWidth="1"/>
    <col min="10752" max="10752" width="12.44140625" style="32" customWidth="1"/>
    <col min="10753" max="10753" width="11.88671875" style="32" customWidth="1"/>
    <col min="10754" max="10754" width="12.44140625" style="32" customWidth="1"/>
    <col min="10755" max="10755" width="12.5546875" style="32" customWidth="1"/>
    <col min="10756" max="10756" width="12.33203125" style="32" customWidth="1"/>
    <col min="10757" max="10759" width="11.88671875" style="32" customWidth="1"/>
    <col min="10760" max="10760" width="12.6640625" style="32" customWidth="1"/>
    <col min="10761" max="10761" width="12" style="32" customWidth="1"/>
    <col min="10762" max="10762" width="9.109375" style="32"/>
    <col min="10763" max="10763" width="11.88671875" style="32" customWidth="1"/>
    <col min="10764" max="10764" width="13.88671875" style="32" customWidth="1"/>
    <col min="10765" max="10765" width="9.109375" style="32"/>
    <col min="10766" max="10766" width="10.44140625" style="32" bestFit="1" customWidth="1"/>
    <col min="10767" max="10767" width="9.109375" style="32"/>
    <col min="10768" max="10768" width="9.44140625" style="32" bestFit="1" customWidth="1"/>
    <col min="10769" max="10769" width="9.109375" style="32"/>
    <col min="10770" max="10770" width="8.33203125" style="32" customWidth="1"/>
    <col min="10771" max="10771" width="11.88671875" style="32" customWidth="1"/>
    <col min="10772" max="10772" width="11.6640625" style="32" customWidth="1"/>
    <col min="10773" max="11003" width="9.109375" style="32"/>
    <col min="11004" max="11004" width="22.5546875" style="32" customWidth="1"/>
    <col min="11005" max="11005" width="20.33203125" style="32" customWidth="1"/>
    <col min="11006" max="11006" width="13.5546875" style="32" customWidth="1"/>
    <col min="11007" max="11007" width="13.6640625" style="32" customWidth="1"/>
    <col min="11008" max="11008" width="12.44140625" style="32" customWidth="1"/>
    <col min="11009" max="11009" width="11.88671875" style="32" customWidth="1"/>
    <col min="11010" max="11010" width="12.44140625" style="32" customWidth="1"/>
    <col min="11011" max="11011" width="12.5546875" style="32" customWidth="1"/>
    <col min="11012" max="11012" width="12.33203125" style="32" customWidth="1"/>
    <col min="11013" max="11015" width="11.88671875" style="32" customWidth="1"/>
    <col min="11016" max="11016" width="12.6640625" style="32" customWidth="1"/>
    <col min="11017" max="11017" width="12" style="32" customWidth="1"/>
    <col min="11018" max="11018" width="9.109375" style="32"/>
    <col min="11019" max="11019" width="11.88671875" style="32" customWidth="1"/>
    <col min="11020" max="11020" width="13.88671875" style="32" customWidth="1"/>
    <col min="11021" max="11021" width="9.109375" style="32"/>
    <col min="11022" max="11022" width="10.44140625" style="32" bestFit="1" customWidth="1"/>
    <col min="11023" max="11023" width="9.109375" style="32"/>
    <col min="11024" max="11024" width="9.44140625" style="32" bestFit="1" customWidth="1"/>
    <col min="11025" max="11025" width="9.109375" style="32"/>
    <col min="11026" max="11026" width="8.33203125" style="32" customWidth="1"/>
    <col min="11027" max="11027" width="11.88671875" style="32" customWidth="1"/>
    <col min="11028" max="11028" width="11.6640625" style="32" customWidth="1"/>
    <col min="11029" max="11259" width="9.109375" style="32"/>
    <col min="11260" max="11260" width="22.5546875" style="32" customWidth="1"/>
    <col min="11261" max="11261" width="20.33203125" style="32" customWidth="1"/>
    <col min="11262" max="11262" width="13.5546875" style="32" customWidth="1"/>
    <col min="11263" max="11263" width="13.6640625" style="32" customWidth="1"/>
    <col min="11264" max="11264" width="12.44140625" style="32" customWidth="1"/>
    <col min="11265" max="11265" width="11.88671875" style="32" customWidth="1"/>
    <col min="11266" max="11266" width="12.44140625" style="32" customWidth="1"/>
    <col min="11267" max="11267" width="12.5546875" style="32" customWidth="1"/>
    <col min="11268" max="11268" width="12.33203125" style="32" customWidth="1"/>
    <col min="11269" max="11271" width="11.88671875" style="32" customWidth="1"/>
    <col min="11272" max="11272" width="12.6640625" style="32" customWidth="1"/>
    <col min="11273" max="11273" width="12" style="32" customWidth="1"/>
    <col min="11274" max="11274" width="9.109375" style="32"/>
    <col min="11275" max="11275" width="11.88671875" style="32" customWidth="1"/>
    <col min="11276" max="11276" width="13.88671875" style="32" customWidth="1"/>
    <col min="11277" max="11277" width="9.109375" style="32"/>
    <col min="11278" max="11278" width="10.44140625" style="32" bestFit="1" customWidth="1"/>
    <col min="11279" max="11279" width="9.109375" style="32"/>
    <col min="11280" max="11280" width="9.44140625" style="32" bestFit="1" customWidth="1"/>
    <col min="11281" max="11281" width="9.109375" style="32"/>
    <col min="11282" max="11282" width="8.33203125" style="32" customWidth="1"/>
    <col min="11283" max="11283" width="11.88671875" style="32" customWidth="1"/>
    <col min="11284" max="11284" width="11.6640625" style="32" customWidth="1"/>
    <col min="11285" max="11515" width="9.109375" style="32"/>
    <col min="11516" max="11516" width="22.5546875" style="32" customWidth="1"/>
    <col min="11517" max="11517" width="20.33203125" style="32" customWidth="1"/>
    <col min="11518" max="11518" width="13.5546875" style="32" customWidth="1"/>
    <col min="11519" max="11519" width="13.6640625" style="32" customWidth="1"/>
    <col min="11520" max="11520" width="12.44140625" style="32" customWidth="1"/>
    <col min="11521" max="11521" width="11.88671875" style="32" customWidth="1"/>
    <col min="11522" max="11522" width="12.44140625" style="32" customWidth="1"/>
    <col min="11523" max="11523" width="12.5546875" style="32" customWidth="1"/>
    <col min="11524" max="11524" width="12.33203125" style="32" customWidth="1"/>
    <col min="11525" max="11527" width="11.88671875" style="32" customWidth="1"/>
    <col min="11528" max="11528" width="12.6640625" style="32" customWidth="1"/>
    <col min="11529" max="11529" width="12" style="32" customWidth="1"/>
    <col min="11530" max="11530" width="9.109375" style="32"/>
    <col min="11531" max="11531" width="11.88671875" style="32" customWidth="1"/>
    <col min="11532" max="11532" width="13.88671875" style="32" customWidth="1"/>
    <col min="11533" max="11533" width="9.109375" style="32"/>
    <col min="11534" max="11534" width="10.44140625" style="32" bestFit="1" customWidth="1"/>
    <col min="11535" max="11535" width="9.109375" style="32"/>
    <col min="11536" max="11536" width="9.44140625" style="32" bestFit="1" customWidth="1"/>
    <col min="11537" max="11537" width="9.109375" style="32"/>
    <col min="11538" max="11538" width="8.33203125" style="32" customWidth="1"/>
    <col min="11539" max="11539" width="11.88671875" style="32" customWidth="1"/>
    <col min="11540" max="11540" width="11.6640625" style="32" customWidth="1"/>
    <col min="11541" max="11771" width="9.109375" style="32"/>
    <col min="11772" max="11772" width="22.5546875" style="32" customWidth="1"/>
    <col min="11773" max="11773" width="20.33203125" style="32" customWidth="1"/>
    <col min="11774" max="11774" width="13.5546875" style="32" customWidth="1"/>
    <col min="11775" max="11775" width="13.6640625" style="32" customWidth="1"/>
    <col min="11776" max="11776" width="12.44140625" style="32" customWidth="1"/>
    <col min="11777" max="11777" width="11.88671875" style="32" customWidth="1"/>
    <col min="11778" max="11778" width="12.44140625" style="32" customWidth="1"/>
    <col min="11779" max="11779" width="12.5546875" style="32" customWidth="1"/>
    <col min="11780" max="11780" width="12.33203125" style="32" customWidth="1"/>
    <col min="11781" max="11783" width="11.88671875" style="32" customWidth="1"/>
    <col min="11784" max="11784" width="12.6640625" style="32" customWidth="1"/>
    <col min="11785" max="11785" width="12" style="32" customWidth="1"/>
    <col min="11786" max="11786" width="9.109375" style="32"/>
    <col min="11787" max="11787" width="11.88671875" style="32" customWidth="1"/>
    <col min="11788" max="11788" width="13.88671875" style="32" customWidth="1"/>
    <col min="11789" max="11789" width="9.109375" style="32"/>
    <col min="11790" max="11790" width="10.44140625" style="32" bestFit="1" customWidth="1"/>
    <col min="11791" max="11791" width="9.109375" style="32"/>
    <col min="11792" max="11792" width="9.44140625" style="32" bestFit="1" customWidth="1"/>
    <col min="11793" max="11793" width="9.109375" style="32"/>
    <col min="11794" max="11794" width="8.33203125" style="32" customWidth="1"/>
    <col min="11795" max="11795" width="11.88671875" style="32" customWidth="1"/>
    <col min="11796" max="11796" width="11.6640625" style="32" customWidth="1"/>
    <col min="11797" max="12027" width="9.109375" style="32"/>
    <col min="12028" max="12028" width="22.5546875" style="32" customWidth="1"/>
    <col min="12029" max="12029" width="20.33203125" style="32" customWidth="1"/>
    <col min="12030" max="12030" width="13.5546875" style="32" customWidth="1"/>
    <col min="12031" max="12031" width="13.6640625" style="32" customWidth="1"/>
    <col min="12032" max="12032" width="12.44140625" style="32" customWidth="1"/>
    <col min="12033" max="12033" width="11.88671875" style="32" customWidth="1"/>
    <col min="12034" max="12034" width="12.44140625" style="32" customWidth="1"/>
    <col min="12035" max="12035" width="12.5546875" style="32" customWidth="1"/>
    <col min="12036" max="12036" width="12.33203125" style="32" customWidth="1"/>
    <col min="12037" max="12039" width="11.88671875" style="32" customWidth="1"/>
    <col min="12040" max="12040" width="12.6640625" style="32" customWidth="1"/>
    <col min="12041" max="12041" width="12" style="32" customWidth="1"/>
    <col min="12042" max="12042" width="9.109375" style="32"/>
    <col min="12043" max="12043" width="11.88671875" style="32" customWidth="1"/>
    <col min="12044" max="12044" width="13.88671875" style="32" customWidth="1"/>
    <col min="12045" max="12045" width="9.109375" style="32"/>
    <col min="12046" max="12046" width="10.44140625" style="32" bestFit="1" customWidth="1"/>
    <col min="12047" max="12047" width="9.109375" style="32"/>
    <col min="12048" max="12048" width="9.44140625" style="32" bestFit="1" customWidth="1"/>
    <col min="12049" max="12049" width="9.109375" style="32"/>
    <col min="12050" max="12050" width="8.33203125" style="32" customWidth="1"/>
    <col min="12051" max="12051" width="11.88671875" style="32" customWidth="1"/>
    <col min="12052" max="12052" width="11.6640625" style="32" customWidth="1"/>
    <col min="12053" max="12283" width="9.109375" style="32"/>
    <col min="12284" max="12284" width="22.5546875" style="32" customWidth="1"/>
    <col min="12285" max="12285" width="20.33203125" style="32" customWidth="1"/>
    <col min="12286" max="12286" width="13.5546875" style="32" customWidth="1"/>
    <col min="12287" max="12287" width="13.6640625" style="32" customWidth="1"/>
    <col min="12288" max="12288" width="12.44140625" style="32" customWidth="1"/>
    <col min="12289" max="12289" width="11.88671875" style="32" customWidth="1"/>
    <col min="12290" max="12290" width="12.44140625" style="32" customWidth="1"/>
    <col min="12291" max="12291" width="12.5546875" style="32" customWidth="1"/>
    <col min="12292" max="12292" width="12.33203125" style="32" customWidth="1"/>
    <col min="12293" max="12295" width="11.88671875" style="32" customWidth="1"/>
    <col min="12296" max="12296" width="12.6640625" style="32" customWidth="1"/>
    <col min="12297" max="12297" width="12" style="32" customWidth="1"/>
    <col min="12298" max="12298" width="9.109375" style="32"/>
    <col min="12299" max="12299" width="11.88671875" style="32" customWidth="1"/>
    <col min="12300" max="12300" width="13.88671875" style="32" customWidth="1"/>
    <col min="12301" max="12301" width="9.109375" style="32"/>
    <col min="12302" max="12302" width="10.44140625" style="32" bestFit="1" customWidth="1"/>
    <col min="12303" max="12303" width="9.109375" style="32"/>
    <col min="12304" max="12304" width="9.44140625" style="32" bestFit="1" customWidth="1"/>
    <col min="12305" max="12305" width="9.109375" style="32"/>
    <col min="12306" max="12306" width="8.33203125" style="32" customWidth="1"/>
    <col min="12307" max="12307" width="11.88671875" style="32" customWidth="1"/>
    <col min="12308" max="12308" width="11.6640625" style="32" customWidth="1"/>
    <col min="12309" max="12539" width="9.109375" style="32"/>
    <col min="12540" max="12540" width="22.5546875" style="32" customWidth="1"/>
    <col min="12541" max="12541" width="20.33203125" style="32" customWidth="1"/>
    <col min="12542" max="12542" width="13.5546875" style="32" customWidth="1"/>
    <col min="12543" max="12543" width="13.6640625" style="32" customWidth="1"/>
    <col min="12544" max="12544" width="12.44140625" style="32" customWidth="1"/>
    <col min="12545" max="12545" width="11.88671875" style="32" customWidth="1"/>
    <col min="12546" max="12546" width="12.44140625" style="32" customWidth="1"/>
    <col min="12547" max="12547" width="12.5546875" style="32" customWidth="1"/>
    <col min="12548" max="12548" width="12.33203125" style="32" customWidth="1"/>
    <col min="12549" max="12551" width="11.88671875" style="32" customWidth="1"/>
    <col min="12552" max="12552" width="12.6640625" style="32" customWidth="1"/>
    <col min="12553" max="12553" width="12" style="32" customWidth="1"/>
    <col min="12554" max="12554" width="9.109375" style="32"/>
    <col min="12555" max="12555" width="11.88671875" style="32" customWidth="1"/>
    <col min="12556" max="12556" width="13.88671875" style="32" customWidth="1"/>
    <col min="12557" max="12557" width="9.109375" style="32"/>
    <col min="12558" max="12558" width="10.44140625" style="32" bestFit="1" customWidth="1"/>
    <col min="12559" max="12559" width="9.109375" style="32"/>
    <col min="12560" max="12560" width="9.44140625" style="32" bestFit="1" customWidth="1"/>
    <col min="12561" max="12561" width="9.109375" style="32"/>
    <col min="12562" max="12562" width="8.33203125" style="32" customWidth="1"/>
    <col min="12563" max="12563" width="11.88671875" style="32" customWidth="1"/>
    <col min="12564" max="12564" width="11.6640625" style="32" customWidth="1"/>
    <col min="12565" max="12795" width="9.109375" style="32"/>
    <col min="12796" max="12796" width="22.5546875" style="32" customWidth="1"/>
    <col min="12797" max="12797" width="20.33203125" style="32" customWidth="1"/>
    <col min="12798" max="12798" width="13.5546875" style="32" customWidth="1"/>
    <col min="12799" max="12799" width="13.6640625" style="32" customWidth="1"/>
    <col min="12800" max="12800" width="12.44140625" style="32" customWidth="1"/>
    <col min="12801" max="12801" width="11.88671875" style="32" customWidth="1"/>
    <col min="12802" max="12802" width="12.44140625" style="32" customWidth="1"/>
    <col min="12803" max="12803" width="12.5546875" style="32" customWidth="1"/>
    <col min="12804" max="12804" width="12.33203125" style="32" customWidth="1"/>
    <col min="12805" max="12807" width="11.88671875" style="32" customWidth="1"/>
    <col min="12808" max="12808" width="12.6640625" style="32" customWidth="1"/>
    <col min="12809" max="12809" width="12" style="32" customWidth="1"/>
    <col min="12810" max="12810" width="9.109375" style="32"/>
    <col min="12811" max="12811" width="11.88671875" style="32" customWidth="1"/>
    <col min="12812" max="12812" width="13.88671875" style="32" customWidth="1"/>
    <col min="12813" max="12813" width="9.109375" style="32"/>
    <col min="12814" max="12814" width="10.44140625" style="32" bestFit="1" customWidth="1"/>
    <col min="12815" max="12815" width="9.109375" style="32"/>
    <col min="12816" max="12816" width="9.44140625" style="32" bestFit="1" customWidth="1"/>
    <col min="12817" max="12817" width="9.109375" style="32"/>
    <col min="12818" max="12818" width="8.33203125" style="32" customWidth="1"/>
    <col min="12819" max="12819" width="11.88671875" style="32" customWidth="1"/>
    <col min="12820" max="12820" width="11.6640625" style="32" customWidth="1"/>
    <col min="12821" max="13051" width="9.109375" style="32"/>
    <col min="13052" max="13052" width="22.5546875" style="32" customWidth="1"/>
    <col min="13053" max="13053" width="20.33203125" style="32" customWidth="1"/>
    <col min="13054" max="13054" width="13.5546875" style="32" customWidth="1"/>
    <col min="13055" max="13055" width="13.6640625" style="32" customWidth="1"/>
    <col min="13056" max="13056" width="12.44140625" style="32" customWidth="1"/>
    <col min="13057" max="13057" width="11.88671875" style="32" customWidth="1"/>
    <col min="13058" max="13058" width="12.44140625" style="32" customWidth="1"/>
    <col min="13059" max="13059" width="12.5546875" style="32" customWidth="1"/>
    <col min="13060" max="13060" width="12.33203125" style="32" customWidth="1"/>
    <col min="13061" max="13063" width="11.88671875" style="32" customWidth="1"/>
    <col min="13064" max="13064" width="12.6640625" style="32" customWidth="1"/>
    <col min="13065" max="13065" width="12" style="32" customWidth="1"/>
    <col min="13066" max="13066" width="9.109375" style="32"/>
    <col min="13067" max="13067" width="11.88671875" style="32" customWidth="1"/>
    <col min="13068" max="13068" width="13.88671875" style="32" customWidth="1"/>
    <col min="13069" max="13069" width="9.109375" style="32"/>
    <col min="13070" max="13070" width="10.44140625" style="32" bestFit="1" customWidth="1"/>
    <col min="13071" max="13071" width="9.109375" style="32"/>
    <col min="13072" max="13072" width="9.44140625" style="32" bestFit="1" customWidth="1"/>
    <col min="13073" max="13073" width="9.109375" style="32"/>
    <col min="13074" max="13074" width="8.33203125" style="32" customWidth="1"/>
    <col min="13075" max="13075" width="11.88671875" style="32" customWidth="1"/>
    <col min="13076" max="13076" width="11.6640625" style="32" customWidth="1"/>
    <col min="13077" max="13307" width="9.109375" style="32"/>
    <col min="13308" max="13308" width="22.5546875" style="32" customWidth="1"/>
    <col min="13309" max="13309" width="20.33203125" style="32" customWidth="1"/>
    <col min="13310" max="13310" width="13.5546875" style="32" customWidth="1"/>
    <col min="13311" max="13311" width="13.6640625" style="32" customWidth="1"/>
    <col min="13312" max="13312" width="12.44140625" style="32" customWidth="1"/>
    <col min="13313" max="13313" width="11.88671875" style="32" customWidth="1"/>
    <col min="13314" max="13314" width="12.44140625" style="32" customWidth="1"/>
    <col min="13315" max="13315" width="12.5546875" style="32" customWidth="1"/>
    <col min="13316" max="13316" width="12.33203125" style="32" customWidth="1"/>
    <col min="13317" max="13319" width="11.88671875" style="32" customWidth="1"/>
    <col min="13320" max="13320" width="12.6640625" style="32" customWidth="1"/>
    <col min="13321" max="13321" width="12" style="32" customWidth="1"/>
    <col min="13322" max="13322" width="9.109375" style="32"/>
    <col min="13323" max="13323" width="11.88671875" style="32" customWidth="1"/>
    <col min="13324" max="13324" width="13.88671875" style="32" customWidth="1"/>
    <col min="13325" max="13325" width="9.109375" style="32"/>
    <col min="13326" max="13326" width="10.44140625" style="32" bestFit="1" customWidth="1"/>
    <col min="13327" max="13327" width="9.109375" style="32"/>
    <col min="13328" max="13328" width="9.44140625" style="32" bestFit="1" customWidth="1"/>
    <col min="13329" max="13329" width="9.109375" style="32"/>
    <col min="13330" max="13330" width="8.33203125" style="32" customWidth="1"/>
    <col min="13331" max="13331" width="11.88671875" style="32" customWidth="1"/>
    <col min="13332" max="13332" width="11.6640625" style="32" customWidth="1"/>
    <col min="13333" max="13563" width="9.109375" style="32"/>
    <col min="13564" max="13564" width="22.5546875" style="32" customWidth="1"/>
    <col min="13565" max="13565" width="20.33203125" style="32" customWidth="1"/>
    <col min="13566" max="13566" width="13.5546875" style="32" customWidth="1"/>
    <col min="13567" max="13567" width="13.6640625" style="32" customWidth="1"/>
    <col min="13568" max="13568" width="12.44140625" style="32" customWidth="1"/>
    <col min="13569" max="13569" width="11.88671875" style="32" customWidth="1"/>
    <col min="13570" max="13570" width="12.44140625" style="32" customWidth="1"/>
    <col min="13571" max="13571" width="12.5546875" style="32" customWidth="1"/>
    <col min="13572" max="13572" width="12.33203125" style="32" customWidth="1"/>
    <col min="13573" max="13575" width="11.88671875" style="32" customWidth="1"/>
    <col min="13576" max="13576" width="12.6640625" style="32" customWidth="1"/>
    <col min="13577" max="13577" width="12" style="32" customWidth="1"/>
    <col min="13578" max="13578" width="9.109375" style="32"/>
    <col min="13579" max="13579" width="11.88671875" style="32" customWidth="1"/>
    <col min="13580" max="13580" width="13.88671875" style="32" customWidth="1"/>
    <col min="13581" max="13581" width="9.109375" style="32"/>
    <col min="13582" max="13582" width="10.44140625" style="32" bestFit="1" customWidth="1"/>
    <col min="13583" max="13583" width="9.109375" style="32"/>
    <col min="13584" max="13584" width="9.44140625" style="32" bestFit="1" customWidth="1"/>
    <col min="13585" max="13585" width="9.109375" style="32"/>
    <col min="13586" max="13586" width="8.33203125" style="32" customWidth="1"/>
    <col min="13587" max="13587" width="11.88671875" style="32" customWidth="1"/>
    <col min="13588" max="13588" width="11.6640625" style="32" customWidth="1"/>
    <col min="13589" max="13819" width="9.109375" style="32"/>
    <col min="13820" max="13820" width="22.5546875" style="32" customWidth="1"/>
    <col min="13821" max="13821" width="20.33203125" style="32" customWidth="1"/>
    <col min="13822" max="13822" width="13.5546875" style="32" customWidth="1"/>
    <col min="13823" max="13823" width="13.6640625" style="32" customWidth="1"/>
    <col min="13824" max="13824" width="12.44140625" style="32" customWidth="1"/>
    <col min="13825" max="13825" width="11.88671875" style="32" customWidth="1"/>
    <col min="13826" max="13826" width="12.44140625" style="32" customWidth="1"/>
    <col min="13827" max="13827" width="12.5546875" style="32" customWidth="1"/>
    <col min="13828" max="13828" width="12.33203125" style="32" customWidth="1"/>
    <col min="13829" max="13831" width="11.88671875" style="32" customWidth="1"/>
    <col min="13832" max="13832" width="12.6640625" style="32" customWidth="1"/>
    <col min="13833" max="13833" width="12" style="32" customWidth="1"/>
    <col min="13834" max="13834" width="9.109375" style="32"/>
    <col min="13835" max="13835" width="11.88671875" style="32" customWidth="1"/>
    <col min="13836" max="13836" width="13.88671875" style="32" customWidth="1"/>
    <col min="13837" max="13837" width="9.109375" style="32"/>
    <col min="13838" max="13838" width="10.44140625" style="32" bestFit="1" customWidth="1"/>
    <col min="13839" max="13839" width="9.109375" style="32"/>
    <col min="13840" max="13840" width="9.44140625" style="32" bestFit="1" customWidth="1"/>
    <col min="13841" max="13841" width="9.109375" style="32"/>
    <col min="13842" max="13842" width="8.33203125" style="32" customWidth="1"/>
    <col min="13843" max="13843" width="11.88671875" style="32" customWidth="1"/>
    <col min="13844" max="13844" width="11.6640625" style="32" customWidth="1"/>
    <col min="13845" max="14075" width="9.109375" style="32"/>
    <col min="14076" max="14076" width="22.5546875" style="32" customWidth="1"/>
    <col min="14077" max="14077" width="20.33203125" style="32" customWidth="1"/>
    <col min="14078" max="14078" width="13.5546875" style="32" customWidth="1"/>
    <col min="14079" max="14079" width="13.6640625" style="32" customWidth="1"/>
    <col min="14080" max="14080" width="12.44140625" style="32" customWidth="1"/>
    <col min="14081" max="14081" width="11.88671875" style="32" customWidth="1"/>
    <col min="14082" max="14082" width="12.44140625" style="32" customWidth="1"/>
    <col min="14083" max="14083" width="12.5546875" style="32" customWidth="1"/>
    <col min="14084" max="14084" width="12.33203125" style="32" customWidth="1"/>
    <col min="14085" max="14087" width="11.88671875" style="32" customWidth="1"/>
    <col min="14088" max="14088" width="12.6640625" style="32" customWidth="1"/>
    <col min="14089" max="14089" width="12" style="32" customWidth="1"/>
    <col min="14090" max="14090" width="9.109375" style="32"/>
    <col min="14091" max="14091" width="11.88671875" style="32" customWidth="1"/>
    <col min="14092" max="14092" width="13.88671875" style="32" customWidth="1"/>
    <col min="14093" max="14093" width="9.109375" style="32"/>
    <col min="14094" max="14094" width="10.44140625" style="32" bestFit="1" customWidth="1"/>
    <col min="14095" max="14095" width="9.109375" style="32"/>
    <col min="14096" max="14096" width="9.44140625" style="32" bestFit="1" customWidth="1"/>
    <col min="14097" max="14097" width="9.109375" style="32"/>
    <col min="14098" max="14098" width="8.33203125" style="32" customWidth="1"/>
    <col min="14099" max="14099" width="11.88671875" style="32" customWidth="1"/>
    <col min="14100" max="14100" width="11.6640625" style="32" customWidth="1"/>
    <col min="14101" max="14331" width="9.109375" style="32"/>
    <col min="14332" max="14332" width="22.5546875" style="32" customWidth="1"/>
    <col min="14333" max="14333" width="20.33203125" style="32" customWidth="1"/>
    <col min="14334" max="14334" width="13.5546875" style="32" customWidth="1"/>
    <col min="14335" max="14335" width="13.6640625" style="32" customWidth="1"/>
    <col min="14336" max="14336" width="12.44140625" style="32" customWidth="1"/>
    <col min="14337" max="14337" width="11.88671875" style="32" customWidth="1"/>
    <col min="14338" max="14338" width="12.44140625" style="32" customWidth="1"/>
    <col min="14339" max="14339" width="12.5546875" style="32" customWidth="1"/>
    <col min="14340" max="14340" width="12.33203125" style="32" customWidth="1"/>
    <col min="14341" max="14343" width="11.88671875" style="32" customWidth="1"/>
    <col min="14344" max="14344" width="12.6640625" style="32" customWidth="1"/>
    <col min="14345" max="14345" width="12" style="32" customWidth="1"/>
    <col min="14346" max="14346" width="9.109375" style="32"/>
    <col min="14347" max="14347" width="11.88671875" style="32" customWidth="1"/>
    <col min="14348" max="14348" width="13.88671875" style="32" customWidth="1"/>
    <col min="14349" max="14349" width="9.109375" style="32"/>
    <col min="14350" max="14350" width="10.44140625" style="32" bestFit="1" customWidth="1"/>
    <col min="14351" max="14351" width="9.109375" style="32"/>
    <col min="14352" max="14352" width="9.44140625" style="32" bestFit="1" customWidth="1"/>
    <col min="14353" max="14353" width="9.109375" style="32"/>
    <col min="14354" max="14354" width="8.33203125" style="32" customWidth="1"/>
    <col min="14355" max="14355" width="11.88671875" style="32" customWidth="1"/>
    <col min="14356" max="14356" width="11.6640625" style="32" customWidth="1"/>
    <col min="14357" max="14587" width="9.109375" style="32"/>
    <col min="14588" max="14588" width="22.5546875" style="32" customWidth="1"/>
    <col min="14589" max="14589" width="20.33203125" style="32" customWidth="1"/>
    <col min="14590" max="14590" width="13.5546875" style="32" customWidth="1"/>
    <col min="14591" max="14591" width="13.6640625" style="32" customWidth="1"/>
    <col min="14592" max="14592" width="12.44140625" style="32" customWidth="1"/>
    <col min="14593" max="14593" width="11.88671875" style="32" customWidth="1"/>
    <col min="14594" max="14594" width="12.44140625" style="32" customWidth="1"/>
    <col min="14595" max="14595" width="12.5546875" style="32" customWidth="1"/>
    <col min="14596" max="14596" width="12.33203125" style="32" customWidth="1"/>
    <col min="14597" max="14599" width="11.88671875" style="32" customWidth="1"/>
    <col min="14600" max="14600" width="12.6640625" style="32" customWidth="1"/>
    <col min="14601" max="14601" width="12" style="32" customWidth="1"/>
    <col min="14602" max="14602" width="9.109375" style="32"/>
    <col min="14603" max="14603" width="11.88671875" style="32" customWidth="1"/>
    <col min="14604" max="14604" width="13.88671875" style="32" customWidth="1"/>
    <col min="14605" max="14605" width="9.109375" style="32"/>
    <col min="14606" max="14606" width="10.44140625" style="32" bestFit="1" customWidth="1"/>
    <col min="14607" max="14607" width="9.109375" style="32"/>
    <col min="14608" max="14608" width="9.44140625" style="32" bestFit="1" customWidth="1"/>
    <col min="14609" max="14609" width="9.109375" style="32"/>
    <col min="14610" max="14610" width="8.33203125" style="32" customWidth="1"/>
    <col min="14611" max="14611" width="11.88671875" style="32" customWidth="1"/>
    <col min="14612" max="14612" width="11.6640625" style="32" customWidth="1"/>
    <col min="14613" max="14843" width="9.109375" style="32"/>
    <col min="14844" max="14844" width="22.5546875" style="32" customWidth="1"/>
    <col min="14845" max="14845" width="20.33203125" style="32" customWidth="1"/>
    <col min="14846" max="14846" width="13.5546875" style="32" customWidth="1"/>
    <col min="14847" max="14847" width="13.6640625" style="32" customWidth="1"/>
    <col min="14848" max="14848" width="12.44140625" style="32" customWidth="1"/>
    <col min="14849" max="14849" width="11.88671875" style="32" customWidth="1"/>
    <col min="14850" max="14850" width="12.44140625" style="32" customWidth="1"/>
    <col min="14851" max="14851" width="12.5546875" style="32" customWidth="1"/>
    <col min="14852" max="14852" width="12.33203125" style="32" customWidth="1"/>
    <col min="14853" max="14855" width="11.88671875" style="32" customWidth="1"/>
    <col min="14856" max="14856" width="12.6640625" style="32" customWidth="1"/>
    <col min="14857" max="14857" width="12" style="32" customWidth="1"/>
    <col min="14858" max="14858" width="9.109375" style="32"/>
    <col min="14859" max="14859" width="11.88671875" style="32" customWidth="1"/>
    <col min="14860" max="14860" width="13.88671875" style="32" customWidth="1"/>
    <col min="14861" max="14861" width="9.109375" style="32"/>
    <col min="14862" max="14862" width="10.44140625" style="32" bestFit="1" customWidth="1"/>
    <col min="14863" max="14863" width="9.109375" style="32"/>
    <col min="14864" max="14864" width="9.44140625" style="32" bestFit="1" customWidth="1"/>
    <col min="14865" max="14865" width="9.109375" style="32"/>
    <col min="14866" max="14866" width="8.33203125" style="32" customWidth="1"/>
    <col min="14867" max="14867" width="11.88671875" style="32" customWidth="1"/>
    <col min="14868" max="14868" width="11.6640625" style="32" customWidth="1"/>
    <col min="14869" max="15099" width="9.109375" style="32"/>
    <col min="15100" max="15100" width="22.5546875" style="32" customWidth="1"/>
    <col min="15101" max="15101" width="20.33203125" style="32" customWidth="1"/>
    <col min="15102" max="15102" width="13.5546875" style="32" customWidth="1"/>
    <col min="15103" max="15103" width="13.6640625" style="32" customWidth="1"/>
    <col min="15104" max="15104" width="12.44140625" style="32" customWidth="1"/>
    <col min="15105" max="15105" width="11.88671875" style="32" customWidth="1"/>
    <col min="15106" max="15106" width="12.44140625" style="32" customWidth="1"/>
    <col min="15107" max="15107" width="12.5546875" style="32" customWidth="1"/>
    <col min="15108" max="15108" width="12.33203125" style="32" customWidth="1"/>
    <col min="15109" max="15111" width="11.88671875" style="32" customWidth="1"/>
    <col min="15112" max="15112" width="12.6640625" style="32" customWidth="1"/>
    <col min="15113" max="15113" width="12" style="32" customWidth="1"/>
    <col min="15114" max="15114" width="9.109375" style="32"/>
    <col min="15115" max="15115" width="11.88671875" style="32" customWidth="1"/>
    <col min="15116" max="15116" width="13.88671875" style="32" customWidth="1"/>
    <col min="15117" max="15117" width="9.109375" style="32"/>
    <col min="15118" max="15118" width="10.44140625" style="32" bestFit="1" customWidth="1"/>
    <col min="15119" max="15119" width="9.109375" style="32"/>
    <col min="15120" max="15120" width="9.44140625" style="32" bestFit="1" customWidth="1"/>
    <col min="15121" max="15121" width="9.109375" style="32"/>
    <col min="15122" max="15122" width="8.33203125" style="32" customWidth="1"/>
    <col min="15123" max="15123" width="11.88671875" style="32" customWidth="1"/>
    <col min="15124" max="15124" width="11.6640625" style="32" customWidth="1"/>
    <col min="15125" max="15355" width="9.109375" style="32"/>
    <col min="15356" max="15356" width="22.5546875" style="32" customWidth="1"/>
    <col min="15357" max="15357" width="20.33203125" style="32" customWidth="1"/>
    <col min="15358" max="15358" width="13.5546875" style="32" customWidth="1"/>
    <col min="15359" max="15359" width="13.6640625" style="32" customWidth="1"/>
    <col min="15360" max="15360" width="12.44140625" style="32" customWidth="1"/>
    <col min="15361" max="15361" width="11.88671875" style="32" customWidth="1"/>
    <col min="15362" max="15362" width="12.44140625" style="32" customWidth="1"/>
    <col min="15363" max="15363" width="12.5546875" style="32" customWidth="1"/>
    <col min="15364" max="15364" width="12.33203125" style="32" customWidth="1"/>
    <col min="15365" max="15367" width="11.88671875" style="32" customWidth="1"/>
    <col min="15368" max="15368" width="12.6640625" style="32" customWidth="1"/>
    <col min="15369" max="15369" width="12" style="32" customWidth="1"/>
    <col min="15370" max="15370" width="9.109375" style="32"/>
    <col min="15371" max="15371" width="11.88671875" style="32" customWidth="1"/>
    <col min="15372" max="15372" width="13.88671875" style="32" customWidth="1"/>
    <col min="15373" max="15373" width="9.109375" style="32"/>
    <col min="15374" max="15374" width="10.44140625" style="32" bestFit="1" customWidth="1"/>
    <col min="15375" max="15375" width="9.109375" style="32"/>
    <col min="15376" max="15376" width="9.44140625" style="32" bestFit="1" customWidth="1"/>
    <col min="15377" max="15377" width="9.109375" style="32"/>
    <col min="15378" max="15378" width="8.33203125" style="32" customWidth="1"/>
    <col min="15379" max="15379" width="11.88671875" style="32" customWidth="1"/>
    <col min="15380" max="15380" width="11.6640625" style="32" customWidth="1"/>
    <col min="15381" max="15611" width="9.109375" style="32"/>
    <col min="15612" max="15612" width="22.5546875" style="32" customWidth="1"/>
    <col min="15613" max="15613" width="20.33203125" style="32" customWidth="1"/>
    <col min="15614" max="15614" width="13.5546875" style="32" customWidth="1"/>
    <col min="15615" max="15615" width="13.6640625" style="32" customWidth="1"/>
    <col min="15616" max="15616" width="12.44140625" style="32" customWidth="1"/>
    <col min="15617" max="15617" width="11.88671875" style="32" customWidth="1"/>
    <col min="15618" max="15618" width="12.44140625" style="32" customWidth="1"/>
    <col min="15619" max="15619" width="12.5546875" style="32" customWidth="1"/>
    <col min="15620" max="15620" width="12.33203125" style="32" customWidth="1"/>
    <col min="15621" max="15623" width="11.88671875" style="32" customWidth="1"/>
    <col min="15624" max="15624" width="12.6640625" style="32" customWidth="1"/>
    <col min="15625" max="15625" width="12" style="32" customWidth="1"/>
    <col min="15626" max="15626" width="9.109375" style="32"/>
    <col min="15627" max="15627" width="11.88671875" style="32" customWidth="1"/>
    <col min="15628" max="15628" width="13.88671875" style="32" customWidth="1"/>
    <col min="15629" max="15629" width="9.109375" style="32"/>
    <col min="15630" max="15630" width="10.44140625" style="32" bestFit="1" customWidth="1"/>
    <col min="15631" max="15631" width="9.109375" style="32"/>
    <col min="15632" max="15632" width="9.44140625" style="32" bestFit="1" customWidth="1"/>
    <col min="15633" max="15633" width="9.109375" style="32"/>
    <col min="15634" max="15634" width="8.33203125" style="32" customWidth="1"/>
    <col min="15635" max="15635" width="11.88671875" style="32" customWidth="1"/>
    <col min="15636" max="15636" width="11.6640625" style="32" customWidth="1"/>
    <col min="15637" max="15867" width="9.109375" style="32"/>
    <col min="15868" max="15868" width="22.5546875" style="32" customWidth="1"/>
    <col min="15869" max="15869" width="20.33203125" style="32" customWidth="1"/>
    <col min="15870" max="15870" width="13.5546875" style="32" customWidth="1"/>
    <col min="15871" max="15871" width="13.6640625" style="32" customWidth="1"/>
    <col min="15872" max="15872" width="12.44140625" style="32" customWidth="1"/>
    <col min="15873" max="15873" width="11.88671875" style="32" customWidth="1"/>
    <col min="15874" max="15874" width="12.44140625" style="32" customWidth="1"/>
    <col min="15875" max="15875" width="12.5546875" style="32" customWidth="1"/>
    <col min="15876" max="15876" width="12.33203125" style="32" customWidth="1"/>
    <col min="15877" max="15879" width="11.88671875" style="32" customWidth="1"/>
    <col min="15880" max="15880" width="12.6640625" style="32" customWidth="1"/>
    <col min="15881" max="15881" width="12" style="32" customWidth="1"/>
    <col min="15882" max="15882" width="9.109375" style="32"/>
    <col min="15883" max="15883" width="11.88671875" style="32" customWidth="1"/>
    <col min="15884" max="15884" width="13.88671875" style="32" customWidth="1"/>
    <col min="15885" max="15885" width="9.109375" style="32"/>
    <col min="15886" max="15886" width="10.44140625" style="32" bestFit="1" customWidth="1"/>
    <col min="15887" max="15887" width="9.109375" style="32"/>
    <col min="15888" max="15888" width="9.44140625" style="32" bestFit="1" customWidth="1"/>
    <col min="15889" max="15889" width="9.109375" style="32"/>
    <col min="15890" max="15890" width="8.33203125" style="32" customWidth="1"/>
    <col min="15891" max="15891" width="11.88671875" style="32" customWidth="1"/>
    <col min="15892" max="15892" width="11.6640625" style="32" customWidth="1"/>
    <col min="15893" max="16123" width="9.109375" style="32"/>
    <col min="16124" max="16124" width="22.5546875" style="32" customWidth="1"/>
    <col min="16125" max="16125" width="20.33203125" style="32" customWidth="1"/>
    <col min="16126" max="16126" width="13.5546875" style="32" customWidth="1"/>
    <col min="16127" max="16127" width="13.6640625" style="32" customWidth="1"/>
    <col min="16128" max="16128" width="12.44140625" style="32" customWidth="1"/>
    <col min="16129" max="16129" width="11.88671875" style="32" customWidth="1"/>
    <col min="16130" max="16130" width="12.44140625" style="32" customWidth="1"/>
    <col min="16131" max="16131" width="12.5546875" style="32" customWidth="1"/>
    <col min="16132" max="16132" width="12.33203125" style="32" customWidth="1"/>
    <col min="16133" max="16135" width="11.88671875" style="32" customWidth="1"/>
    <col min="16136" max="16136" width="12.6640625" style="32" customWidth="1"/>
    <col min="16137" max="16137" width="12" style="32" customWidth="1"/>
    <col min="16138" max="16138" width="9.109375" style="32"/>
    <col min="16139" max="16139" width="11.88671875" style="32" customWidth="1"/>
    <col min="16140" max="16140" width="13.88671875" style="32" customWidth="1"/>
    <col min="16141" max="16141" width="9.109375" style="32"/>
    <col min="16142" max="16142" width="10.44140625" style="32" bestFit="1" customWidth="1"/>
    <col min="16143" max="16143" width="9.109375" style="32"/>
    <col min="16144" max="16144" width="9.44140625" style="32" bestFit="1" customWidth="1"/>
    <col min="16145" max="16145" width="9.109375" style="32"/>
    <col min="16146" max="16146" width="8.33203125" style="32" customWidth="1"/>
    <col min="16147" max="16147" width="11.88671875" style="32" customWidth="1"/>
    <col min="16148" max="16148" width="11.6640625" style="32" customWidth="1"/>
    <col min="16149" max="16384" width="9.109375" style="32"/>
  </cols>
  <sheetData>
    <row r="1" spans="1:21" x14ac:dyDescent="0.25">
      <c r="A1" s="33" t="s">
        <v>113</v>
      </c>
    </row>
    <row r="2" spans="1:21" x14ac:dyDescent="0.25">
      <c r="A2" s="33"/>
      <c r="M2" s="35" t="s">
        <v>205</v>
      </c>
      <c r="N2" s="35" t="s">
        <v>205</v>
      </c>
      <c r="P2" s="72"/>
      <c r="Q2" s="72"/>
      <c r="S2" s="71"/>
      <c r="T2" s="71"/>
    </row>
    <row r="3" spans="1:21" x14ac:dyDescent="0.25">
      <c r="A3" s="35" t="s">
        <v>0</v>
      </c>
      <c r="B3" s="35" t="s">
        <v>1</v>
      </c>
      <c r="C3" s="71">
        <v>1850</v>
      </c>
      <c r="D3" s="71">
        <v>1860</v>
      </c>
      <c r="E3" s="71">
        <v>1870</v>
      </c>
      <c r="F3" s="71">
        <v>1880</v>
      </c>
      <c r="G3" s="71">
        <v>1890</v>
      </c>
      <c r="H3" s="71">
        <v>1900</v>
      </c>
      <c r="I3" s="71">
        <v>1910</v>
      </c>
      <c r="J3" s="71">
        <v>1920</v>
      </c>
      <c r="K3" s="71">
        <v>1930</v>
      </c>
      <c r="L3" s="71">
        <v>1940</v>
      </c>
      <c r="M3" s="71">
        <v>1950</v>
      </c>
      <c r="N3" s="71">
        <v>1960</v>
      </c>
      <c r="P3" s="71"/>
      <c r="Q3" s="71"/>
      <c r="S3" s="71"/>
      <c r="T3" s="71"/>
      <c r="U3" s="71"/>
    </row>
    <row r="4" spans="1:21" x14ac:dyDescent="0.25">
      <c r="A4" s="32" t="s">
        <v>33</v>
      </c>
      <c r="B4" s="32" t="s">
        <v>33</v>
      </c>
      <c r="C4" s="70">
        <f>D4/(('Default &amp; Adjusted Growth Rates'!N47/1000)+1)^10</f>
        <v>1841479.5160075331</v>
      </c>
      <c r="D4" s="70">
        <f>E4/(('Default &amp; Adjusted Growth Rates'!O47/1000)+1)^10</f>
        <v>1859977.3991105435</v>
      </c>
      <c r="E4" s="70">
        <f>F4/(('Default &amp; Adjusted Growth Rates'!P47/1000)+1)^10</f>
        <v>1878661.0956729588</v>
      </c>
      <c r="F4" s="70">
        <f>G4/(('Default &amp; Adjusted Growth Rates'!Q47/1000)+1)^10</f>
        <v>1916574.2864257665</v>
      </c>
      <c r="G4" s="70">
        <f>H4/(('Default &amp; Adjusted Growth Rates'!R47/1000)+1)^10</f>
        <v>1955252.6018923235</v>
      </c>
      <c r="H4" s="70">
        <f>I4/(('Default &amp; Adjusted Growth Rates'!S47/1000)+1)^10</f>
        <v>1804345.0563061824</v>
      </c>
      <c r="I4" s="70">
        <f>J4/(('Default &amp; Adjusted Growth Rates'!T47/1000)+1)^10</f>
        <v>1733456.6216619743</v>
      </c>
      <c r="J4" s="70">
        <f>K4/(('Default &amp; Adjusted Growth Rates'!U47/1000)+1)^10</f>
        <v>1665353.2253610382</v>
      </c>
      <c r="K4" s="70">
        <f>L4/(('Default &amp; Adjusted Growth Rates'!V47/1000)+1)^10</f>
        <v>1894963.3556542259</v>
      </c>
      <c r="L4" s="70">
        <f>M4/(('Default &amp; Adjusted Growth Rates'!W47/1000)+1)^10</f>
        <v>2135039.6322318004</v>
      </c>
      <c r="M4" s="55">
        <v>2502321</v>
      </c>
      <c r="N4" s="55">
        <v>3001604</v>
      </c>
      <c r="S4" s="55"/>
      <c r="T4" s="55"/>
    </row>
    <row r="5" spans="1:21" x14ac:dyDescent="0.25">
      <c r="A5" s="32" t="s">
        <v>34</v>
      </c>
      <c r="C5" s="70">
        <f t="shared" ref="C5:K5" si="0">SUM(C6:C7)</f>
        <v>939814.93452899437</v>
      </c>
      <c r="D5" s="70">
        <f t="shared" si="0"/>
        <v>944818.02307887317</v>
      </c>
      <c r="E5" s="70">
        <f t="shared" si="0"/>
        <v>963304.31749841198</v>
      </c>
      <c r="F5" s="70">
        <f t="shared" si="0"/>
        <v>996836.91586940491</v>
      </c>
      <c r="G5" s="70">
        <f t="shared" si="0"/>
        <v>1031766.9107975846</v>
      </c>
      <c r="H5" s="70">
        <f t="shared" si="0"/>
        <v>985944.46197723108</v>
      </c>
      <c r="I5" s="70">
        <f t="shared" si="0"/>
        <v>928359.73501880839</v>
      </c>
      <c r="J5" s="70">
        <f t="shared" si="0"/>
        <v>882923.29799313331</v>
      </c>
      <c r="K5" s="70">
        <f t="shared" si="0"/>
        <v>1004656.1114310417</v>
      </c>
      <c r="L5" s="70">
        <f>SUM(L6:L7)</f>
        <v>1131937.7803633669</v>
      </c>
      <c r="M5" s="55">
        <v>1326660</v>
      </c>
      <c r="N5" s="55">
        <v>1501668</v>
      </c>
      <c r="S5" s="55"/>
      <c r="T5" s="55"/>
    </row>
    <row r="6" spans="1:21" x14ac:dyDescent="0.25">
      <c r="A6" s="32" t="s">
        <v>35</v>
      </c>
      <c r="B6" s="32" t="s">
        <v>36</v>
      </c>
      <c r="C6" s="102">
        <f>D6/(('Default &amp; Adjusted Growth Rates'!N49/1000)+1)^10</f>
        <v>441753.34390978393</v>
      </c>
      <c r="D6" s="102">
        <f>E6/(('Default &amp; Adjusted Growth Rates'!O49/1000)+1)^10</f>
        <v>441753.34390978393</v>
      </c>
      <c r="E6" s="102">
        <f>F6/(('Default &amp; Adjusted Growth Rates'!P49/1000)+1)^10</f>
        <v>455186.2931535379</v>
      </c>
      <c r="F6" s="102">
        <f>G6/(('Default &amp; Adjusted Growth Rates'!Q49/1000)+1)^10</f>
        <v>478464.58028856717</v>
      </c>
      <c r="G6" s="102">
        <f>H6/(('Default &amp; Adjusted Growth Rates'!R49/1000)+1)^10</f>
        <v>502933.32210136525</v>
      </c>
      <c r="H6" s="102">
        <f>I6/(('Default &amp; Adjusted Growth Rates'!S49/1000)+1)^10</f>
        <v>497926.56063333695</v>
      </c>
      <c r="I6" s="102">
        <f>J6/(('Default &amp; Adjusted Growth Rates'!T49/1000)+1)^10</f>
        <v>468844.83631195285</v>
      </c>
      <c r="J6" s="102">
        <f>K6/(('Default &amp; Adjusted Growth Rates'!U49/1000)+1)^10</f>
        <v>441461.64899656666</v>
      </c>
      <c r="K6" s="102">
        <f>L6/(('Default &amp; Adjusted Growth Rates'!V49/1000)+1)^10</f>
        <v>502328.05571552087</v>
      </c>
      <c r="L6" s="102">
        <f>M6/(('Default &amp; Adjusted Growth Rates'!W49/1000)+1)^10</f>
        <v>565968.89018168347</v>
      </c>
      <c r="M6" s="102">
        <v>663330</v>
      </c>
      <c r="N6" s="102">
        <v>750834</v>
      </c>
      <c r="P6" s="32"/>
    </row>
    <row r="7" spans="1:21" x14ac:dyDescent="0.25">
      <c r="A7" s="32" t="s">
        <v>37</v>
      </c>
      <c r="B7" s="32" t="s">
        <v>33</v>
      </c>
      <c r="C7" s="102">
        <f>D7/(('Default &amp; Adjusted Growth Rates'!N50/1000)+1)^10</f>
        <v>498061.5906192105</v>
      </c>
      <c r="D7" s="102">
        <f>E7/(('Default &amp; Adjusted Growth Rates'!O50/1000)+1)^10</f>
        <v>503064.67916908924</v>
      </c>
      <c r="E7" s="102">
        <f>F7/(('Default &amp; Adjusted Growth Rates'!P50/1000)+1)^10</f>
        <v>508118.02434487408</v>
      </c>
      <c r="F7" s="102">
        <f>G7/(('Default &amp; Adjusted Growth Rates'!Q50/1000)+1)^10</f>
        <v>518372.33558083774</v>
      </c>
      <c r="G7" s="102">
        <f>H7/(('Default &amp; Adjusted Growth Rates'!R50/1000)+1)^10</f>
        <v>528833.58869621926</v>
      </c>
      <c r="H7" s="102">
        <f>I7/(('Default &amp; Adjusted Growth Rates'!S50/1000)+1)^10</f>
        <v>488017.90134389419</v>
      </c>
      <c r="I7" s="102">
        <f>J7/(('Default &amp; Adjusted Growth Rates'!T50/1000)+1)^10</f>
        <v>459514.8987068556</v>
      </c>
      <c r="J7" s="102">
        <f>K7/(('Default &amp; Adjusted Growth Rates'!U50/1000)+1)^10</f>
        <v>441461.64899656666</v>
      </c>
      <c r="K7" s="102">
        <f>L7/(('Default &amp; Adjusted Growth Rates'!V50/1000)+1)^10</f>
        <v>502328.05571552087</v>
      </c>
      <c r="L7" s="102">
        <f>M7/(('Default &amp; Adjusted Growth Rates'!W50/1000)+1)^10</f>
        <v>565968.89018168347</v>
      </c>
      <c r="M7" s="102">
        <v>663330</v>
      </c>
      <c r="N7" s="102">
        <v>750834</v>
      </c>
      <c r="P7" s="32"/>
    </row>
    <row r="8" spans="1:21" x14ac:dyDescent="0.25">
      <c r="A8" s="32" t="s">
        <v>38</v>
      </c>
      <c r="C8" s="70">
        <f t="shared" ref="C8:K8" si="1">SUM(C9:C11)</f>
        <v>2669028.4345357344</v>
      </c>
      <c r="D8" s="70">
        <f t="shared" si="1"/>
        <v>2797499.5208872608</v>
      </c>
      <c r="E8" s="70">
        <f t="shared" si="1"/>
        <v>2942237.242952331</v>
      </c>
      <c r="F8" s="70">
        <f t="shared" si="1"/>
        <v>3125986.8538219528</v>
      </c>
      <c r="G8" s="70">
        <f t="shared" si="1"/>
        <v>3321838.1015213053</v>
      </c>
      <c r="H8" s="70">
        <f t="shared" si="1"/>
        <v>3194990.3801834462</v>
      </c>
      <c r="I8" s="70">
        <f t="shared" si="1"/>
        <v>2932450.9584920937</v>
      </c>
      <c r="J8" s="70">
        <f t="shared" si="1"/>
        <v>2808505.6599527015</v>
      </c>
      <c r="K8" s="70">
        <f t="shared" si="1"/>
        <v>3204913.6413569511</v>
      </c>
      <c r="L8" s="70">
        <f>SUM(L9:L11)</f>
        <v>3642649.3371641291</v>
      </c>
      <c r="M8" s="55">
        <v>4307021</v>
      </c>
      <c r="N8" s="55">
        <v>5176920</v>
      </c>
      <c r="P8" s="32"/>
      <c r="S8" s="55"/>
      <c r="T8" s="55"/>
    </row>
    <row r="9" spans="1:21" x14ac:dyDescent="0.25">
      <c r="A9" s="32" t="s">
        <v>39</v>
      </c>
      <c r="B9" s="32" t="s">
        <v>28</v>
      </c>
      <c r="C9" s="102">
        <f>D9/(('Default &amp; Adjusted Growth Rates'!N52/1000)+1)^10</f>
        <v>356309.78805899026</v>
      </c>
      <c r="D9" s="102">
        <f>E9/(('Default &amp; Adjusted Growth Rates'!O52/1000)+1)^10</f>
        <v>378274.93042387418</v>
      </c>
      <c r="E9" s="102">
        <f>F9/(('Default &amp; Adjusted Growth Rates'!P52/1000)+1)^10</f>
        <v>401594.14021906332</v>
      </c>
      <c r="F9" s="102">
        <f>G9/(('Default &amp; Adjusted Growth Rates'!Q52/1000)+1)^10</f>
        <v>430607.97892703221</v>
      </c>
      <c r="G9" s="102">
        <f>H9/(('Default &amp; Adjusted Growth Rates'!R52/1000)+1)^10</f>
        <v>461717.97082118265</v>
      </c>
      <c r="H9" s="102">
        <f>I9/(('Default &amp; Adjusted Growth Rates'!S52/1000)+1)^10</f>
        <v>448051.9393341238</v>
      </c>
      <c r="I9" s="102">
        <f>J9/(('Default &amp; Adjusted Growth Rates'!T52/1000)+1)^10</f>
        <v>413471.02718262741</v>
      </c>
      <c r="J9" s="102">
        <f>K9/(('Default &amp; Adjusted Growth Rates'!U52/1000)+1)^10</f>
        <v>405275.63587761566</v>
      </c>
      <c r="K9" s="102">
        <f>L9/(('Default &amp; Adjusted Growth Rates'!V52/1000)+1)^10</f>
        <v>470338.92082399974</v>
      </c>
      <c r="L9" s="102">
        <f>M9/(('Default &amp; Adjusted Growth Rates'!W52/1000)+1)^10</f>
        <v>540493.49110976409</v>
      </c>
      <c r="M9" s="102">
        <v>646053.15</v>
      </c>
      <c r="N9" s="102">
        <v>776538</v>
      </c>
      <c r="P9" s="32"/>
    </row>
    <row r="10" spans="1:21" x14ac:dyDescent="0.25">
      <c r="A10" s="32" t="s">
        <v>40</v>
      </c>
      <c r="B10" s="32" t="s">
        <v>28</v>
      </c>
      <c r="C10" s="102">
        <f>D10/(('Default &amp; Adjusted Growth Rates'!N53/1000)+1)^10</f>
        <v>1442969.2685386091</v>
      </c>
      <c r="D10" s="102">
        <f>E10/(('Default &amp; Adjusted Growth Rates'!O53/1000)+1)^10</f>
        <v>1531922.8321896745</v>
      </c>
      <c r="E10" s="102">
        <f>F10/(('Default &amp; Adjusted Growth Rates'!P53/1000)+1)^10</f>
        <v>1626360.0444940738</v>
      </c>
      <c r="F10" s="102">
        <f>G10/(('Default &amp; Adjusted Growth Rates'!Q53/1000)+1)^10</f>
        <v>1743859.1394417651</v>
      </c>
      <c r="G10" s="102">
        <f>H10/(('Default &amp; Adjusted Growth Rates'!R53/1000)+1)^10</f>
        <v>1869847.1525476871</v>
      </c>
      <c r="H10" s="102">
        <f>I10/(('Default &amp; Adjusted Growth Rates'!S53/1000)+1)^10</f>
        <v>1814502.9994551481</v>
      </c>
      <c r="I10" s="102">
        <f>J10/(('Default &amp; Adjusted Growth Rates'!T53/1000)+1)^10</f>
        <v>1641003.9877569461</v>
      </c>
      <c r="J10" s="102">
        <f>K10/(('Default &amp; Adjusted Growth Rates'!U53/1000)+1)^10</f>
        <v>1576532.8360055522</v>
      </c>
      <c r="K10" s="102">
        <f>L10/(('Default &amp; Adjusted Growth Rates'!V53/1000)+1)^10</f>
        <v>1793896.878884952</v>
      </c>
      <c r="L10" s="102">
        <f>M10/(('Default &amp; Adjusted Growth Rates'!W53/1000)+1)^10</f>
        <v>2021168.8638348372</v>
      </c>
      <c r="M10" s="102">
        <v>2368861.5500000003</v>
      </c>
      <c r="N10" s="102">
        <v>2847306</v>
      </c>
      <c r="P10" s="32"/>
    </row>
    <row r="11" spans="1:21" x14ac:dyDescent="0.25">
      <c r="A11" s="32" t="s">
        <v>41</v>
      </c>
      <c r="B11" s="32" t="s">
        <v>24</v>
      </c>
      <c r="C11" s="102">
        <f>D11/(('Default &amp; Adjusted Growth Rates'!N54/1000)+1)^10</f>
        <v>869749.37793813483</v>
      </c>
      <c r="D11" s="102">
        <f>E11/(('Default &amp; Adjusted Growth Rates'!O54/1000)+1)^10</f>
        <v>887301.75827371224</v>
      </c>
      <c r="E11" s="102">
        <f>F11/(('Default &amp; Adjusted Growth Rates'!P54/1000)+1)^10</f>
        <v>914283.05823919387</v>
      </c>
      <c r="F11" s="102">
        <f>G11/(('Default &amp; Adjusted Growth Rates'!Q54/1000)+1)^10</f>
        <v>951519.73545315559</v>
      </c>
      <c r="G11" s="102">
        <f>H11/(('Default &amp; Adjusted Growth Rates'!R54/1000)+1)^10</f>
        <v>990272.97815243562</v>
      </c>
      <c r="H11" s="102">
        <f>I11/(('Default &amp; Adjusted Growth Rates'!S54/1000)+1)^10</f>
        <v>932435.44139417447</v>
      </c>
      <c r="I11" s="102">
        <f>J11/(('Default &amp; Adjusted Growth Rates'!T54/1000)+1)^10</f>
        <v>877975.94355252036</v>
      </c>
      <c r="J11" s="102">
        <f>K11/(('Default &amp; Adjusted Growth Rates'!U54/1000)+1)^10</f>
        <v>826697.18806953356</v>
      </c>
      <c r="K11" s="102">
        <f>L11/(('Default &amp; Adjusted Growth Rates'!V54/1000)+1)^10</f>
        <v>940677.84164799948</v>
      </c>
      <c r="L11" s="102">
        <f>M11/(('Default &amp; Adjusted Growth Rates'!W54/1000)+1)^10</f>
        <v>1080986.9822195282</v>
      </c>
      <c r="M11" s="102">
        <v>1292106.3</v>
      </c>
      <c r="N11" s="102">
        <v>1553076</v>
      </c>
      <c r="P11" s="32"/>
    </row>
    <row r="12" spans="1:21" x14ac:dyDescent="0.25">
      <c r="A12" s="32" t="s">
        <v>42</v>
      </c>
      <c r="C12" s="70">
        <f t="shared" ref="C12" si="2">SUM(C13:C14)</f>
        <v>143011.8546756391</v>
      </c>
      <c r="D12" s="70">
        <f t="shared" ref="D12" si="3">SUM(D13:D14)</f>
        <v>151827.99123177669</v>
      </c>
      <c r="E12" s="70">
        <f t="shared" ref="E12" si="4">SUM(E13:E14)</f>
        <v>161187.60905352511</v>
      </c>
      <c r="F12" s="70">
        <f t="shared" ref="F12" si="5">SUM(F13:F14)</f>
        <v>172832.87680631422</v>
      </c>
      <c r="G12" s="70">
        <f t="shared" ref="G12" si="6">SUM(G13:G14)</f>
        <v>185319.4763576854</v>
      </c>
      <c r="H12" s="70">
        <f t="shared" ref="H12" si="7">SUM(H13:H14)</f>
        <v>176259.23133640669</v>
      </c>
      <c r="I12" s="70">
        <f t="shared" ref="I12" si="8">SUM(I13:I14)</f>
        <v>159405.68937547633</v>
      </c>
      <c r="J12" s="70">
        <f t="shared" ref="J12" si="9">SUM(J13:J14)</f>
        <v>150095.49650731261</v>
      </c>
      <c r="K12" s="70">
        <f t="shared" ref="K12" si="10">SUM(K13:K14)</f>
        <v>170789.87292225802</v>
      </c>
      <c r="L12" s="70">
        <f>SUM(L13:L14)</f>
        <v>192427.54556958837</v>
      </c>
      <c r="M12" s="55">
        <v>225530</v>
      </c>
      <c r="N12" s="55">
        <v>255338</v>
      </c>
      <c r="P12" s="32"/>
      <c r="S12" s="55"/>
      <c r="T12" s="55"/>
    </row>
    <row r="13" spans="1:21" x14ac:dyDescent="0.25">
      <c r="A13" s="32" t="s">
        <v>43</v>
      </c>
      <c r="C13" s="102">
        <f>D13/(('Default &amp; Adjusted Growth Rates'!N56/1000)+1)^10</f>
        <v>34894.892540855937</v>
      </c>
      <c r="D13" s="102">
        <f>E13/(('Default &amp; Adjusted Growth Rates'!O56/1000)+1)^10</f>
        <v>37046.029860553514</v>
      </c>
      <c r="E13" s="102">
        <f>F13/(('Default &amp; Adjusted Growth Rates'!P56/1000)+1)^10</f>
        <v>39329.776609060129</v>
      </c>
      <c r="F13" s="102">
        <f>G13/(('Default &amp; Adjusted Growth Rates'!Q56/1000)+1)^10</f>
        <v>42171.221940740666</v>
      </c>
      <c r="G13" s="102">
        <f>H13/(('Default &amp; Adjusted Growth Rates'!R56/1000)+1)^10</f>
        <v>45217.952231275238</v>
      </c>
      <c r="H13" s="102">
        <f>I13/(('Default &amp; Adjusted Growth Rates'!S56/1000)+1)^10</f>
        <v>43007.252446083236</v>
      </c>
      <c r="I13" s="102">
        <f>J13/(('Default &amp; Adjusted Growth Rates'!T56/1000)+1)^10</f>
        <v>38894.988207616232</v>
      </c>
      <c r="J13" s="102">
        <f>K13/(('Default &amp; Adjusted Growth Rates'!U56/1000)+1)^10</f>
        <v>36623.301147784281</v>
      </c>
      <c r="K13" s="102">
        <f>L13/(('Default &amp; Adjusted Growth Rates'!V56/1000)+1)^10</f>
        <v>41672.728993030963</v>
      </c>
      <c r="L13" s="102">
        <f>M13/(('Default &amp; Adjusted Growth Rates'!W56/1000)+1)^10</f>
        <v>46952.321118979569</v>
      </c>
      <c r="M13" s="102">
        <v>55029.32</v>
      </c>
      <c r="N13" s="102">
        <v>62302.472000000002</v>
      </c>
      <c r="P13" s="32"/>
    </row>
    <row r="14" spans="1:21" x14ac:dyDescent="0.25">
      <c r="A14" s="32" t="s">
        <v>44</v>
      </c>
      <c r="B14" s="32" t="s">
        <v>45</v>
      </c>
      <c r="C14" s="102">
        <f>D14/(('Default &amp; Adjusted Growth Rates'!N57/1000)+1)^10</f>
        <v>108116.96213478316</v>
      </c>
      <c r="D14" s="102">
        <f>E14/(('Default &amp; Adjusted Growth Rates'!O57/1000)+1)^10</f>
        <v>114781.96137122318</v>
      </c>
      <c r="E14" s="102">
        <f>F14/(('Default &amp; Adjusted Growth Rates'!P57/1000)+1)^10</f>
        <v>121857.83244446498</v>
      </c>
      <c r="F14" s="102">
        <f>G14/(('Default &amp; Adjusted Growth Rates'!Q57/1000)+1)^10</f>
        <v>130661.65486557354</v>
      </c>
      <c r="G14" s="102">
        <f>H14/(('Default &amp; Adjusted Growth Rates'!R57/1000)+1)^10</f>
        <v>140101.52412641016</v>
      </c>
      <c r="H14" s="102">
        <f>I14/(('Default &amp; Adjusted Growth Rates'!S57/1000)+1)^10</f>
        <v>133251.97889032346</v>
      </c>
      <c r="I14" s="102">
        <f>J14/(('Default &amp; Adjusted Growth Rates'!T57/1000)+1)^10</f>
        <v>120510.70116786011</v>
      </c>
      <c r="J14" s="102">
        <f>K14/(('Default &amp; Adjusted Growth Rates'!U57/1000)+1)^10</f>
        <v>113472.19535952833</v>
      </c>
      <c r="K14" s="102">
        <f>L14/(('Default &amp; Adjusted Growth Rates'!V57/1000)+1)^10</f>
        <v>129117.14392922705</v>
      </c>
      <c r="L14" s="102">
        <f>M14/(('Default &amp; Adjusted Growth Rates'!W57/1000)+1)^10</f>
        <v>145475.2244506088</v>
      </c>
      <c r="M14" s="102">
        <v>170500.68</v>
      </c>
      <c r="N14" s="102">
        <v>193035.52799999999</v>
      </c>
      <c r="P14" s="32"/>
    </row>
    <row r="15" spans="1:21" x14ac:dyDescent="0.25">
      <c r="A15" s="32" t="s">
        <v>46</v>
      </c>
      <c r="B15" s="32" t="s">
        <v>45</v>
      </c>
      <c r="C15" s="70">
        <f>D15/(('Default &amp; Adjusted Growth Rates'!N58/1000)+1)^10</f>
        <v>300123.88050619111</v>
      </c>
      <c r="D15" s="70">
        <f>E15/(('Default &amp; Adjusted Growth Rates'!O58/1000)+1)^10</f>
        <v>318625.3755067396</v>
      </c>
      <c r="E15" s="70">
        <f>F15/(('Default &amp; Adjusted Growth Rates'!P58/1000)+1)^10</f>
        <v>338267.41725977574</v>
      </c>
      <c r="F15" s="70">
        <f>G15/(('Default &amp; Adjusted Growth Rates'!Q58/1000)+1)^10</f>
        <v>362706.11120880279</v>
      </c>
      <c r="G15" s="70">
        <f>H15/(('Default &amp; Adjusted Growth Rates'!R58/1000)+1)^10</f>
        <v>388910.4193774091</v>
      </c>
      <c r="H15" s="70">
        <f>I15/(('Default &amp; Adjusted Growth Rates'!S58/1000)+1)^10</f>
        <v>369896.63971354568</v>
      </c>
      <c r="I15" s="70">
        <f>J15/(('Default &amp; Adjusted Growth Rates'!T58/1000)+1)^10</f>
        <v>334527.89056292054</v>
      </c>
      <c r="J15" s="70">
        <f>K15/(('Default &amp; Adjusted Growth Rates'!U58/1000)+1)^10</f>
        <v>314989.5717417862</v>
      </c>
      <c r="K15" s="70">
        <f>L15/(('Default &amp; Adjusted Growth Rates'!V58/1000)+1)^10</f>
        <v>358418.67465354071</v>
      </c>
      <c r="L15" s="70">
        <f>M15/(('Default &amp; Adjusted Growth Rates'!W58/1000)+1)^10</f>
        <v>403827.37377689843</v>
      </c>
      <c r="M15" s="55">
        <v>473296</v>
      </c>
      <c r="N15" s="55">
        <v>500922</v>
      </c>
      <c r="P15" s="32"/>
      <c r="S15" s="55"/>
      <c r="T15" s="55"/>
    </row>
    <row r="16" spans="1:21" x14ac:dyDescent="0.25">
      <c r="A16" s="32" t="s">
        <v>47</v>
      </c>
      <c r="B16" s="32" t="s">
        <v>36</v>
      </c>
      <c r="C16" s="70">
        <f>D16/(('Default &amp; Adjusted Growth Rates'!N59/1000)+1)^10</f>
        <v>519745.20597186103</v>
      </c>
      <c r="D16" s="70">
        <f>E16/(('Default &amp; Adjusted Growth Rates'!O59/1000)+1)^10</f>
        <v>519745.20597186103</v>
      </c>
      <c r="E16" s="70">
        <f>F16/(('Default &amp; Adjusted Growth Rates'!P59/1000)+1)^10</f>
        <v>551785.51983701868</v>
      </c>
      <c r="F16" s="70">
        <f>G16/(('Default &amp; Adjusted Growth Rates'!Q59/1000)+1)^10</f>
        <v>597551.88463418663</v>
      </c>
      <c r="G16" s="70">
        <f>H16/(('Default &amp; Adjusted Growth Rates'!R59/1000)+1)^10</f>
        <v>640723.01753707684</v>
      </c>
      <c r="H16" s="70">
        <f>I16/(('Default &amp; Adjusted Growth Rates'!S59/1000)+1)^10</f>
        <v>609398.15280211228</v>
      </c>
      <c r="I16" s="70">
        <f>J16/(('Default &amp; Adjusted Growth Rates'!T59/1000)+1)^10</f>
        <v>551128.76593770669</v>
      </c>
      <c r="J16" s="70">
        <f>K16/(('Default &amp; Adjusted Growth Rates'!U59/1000)+1)^10</f>
        <v>518939.73224527115</v>
      </c>
      <c r="K16" s="70">
        <f>L16/(('Default &amp; Adjusted Growth Rates'!V59/1000)+1)^10</f>
        <v>602250.74499825668</v>
      </c>
      <c r="L16" s="70">
        <f>M16/(('Default &amp; Adjusted Growth Rates'!W59/1000)+1)^10</f>
        <v>692080.95115175564</v>
      </c>
      <c r="M16" s="55">
        <v>827246</v>
      </c>
      <c r="N16" s="55">
        <v>1018254</v>
      </c>
      <c r="P16" s="32"/>
      <c r="S16" s="55"/>
      <c r="T16" s="55"/>
    </row>
    <row r="17" spans="1:20" x14ac:dyDescent="0.25">
      <c r="A17" s="32" t="s">
        <v>48</v>
      </c>
      <c r="C17" s="70">
        <f t="shared" ref="C17" si="11">SUM(C18:C20)</f>
        <v>8222329.8583850646</v>
      </c>
      <c r="D17" s="70">
        <f t="shared" ref="D17" si="12">SUM(D18:D20)</f>
        <v>8269381.7675984381</v>
      </c>
      <c r="E17" s="70">
        <f t="shared" ref="E17" si="13">SUM(E18:E20)</f>
        <v>8810569.5340028219</v>
      </c>
      <c r="F17" s="70">
        <f t="shared" ref="F17" si="14">SUM(F18:F20)</f>
        <v>9507638.7094271649</v>
      </c>
      <c r="G17" s="70">
        <f t="shared" ref="G17" si="15">SUM(G18:G20)</f>
        <v>9949669.3756111562</v>
      </c>
      <c r="H17" s="70">
        <f t="shared" ref="H17" si="16">SUM(H18:H20)</f>
        <v>9449374.3625024911</v>
      </c>
      <c r="I17" s="70">
        <f t="shared" ref="I17" si="17">SUM(I18:I20)</f>
        <v>8545844.7934949994</v>
      </c>
      <c r="J17" s="70">
        <f t="shared" ref="J17" si="18">SUM(J18:J20)</f>
        <v>8055436.405997837</v>
      </c>
      <c r="K17" s="70">
        <f t="shared" ref="K17" si="19">SUM(K18:K20)</f>
        <v>9185826.3852292821</v>
      </c>
      <c r="L17" s="70">
        <f>SUM(L18:L20)</f>
        <v>10372311.772068273</v>
      </c>
      <c r="M17" s="55">
        <v>12183662</v>
      </c>
      <c r="N17" s="55">
        <v>15248256</v>
      </c>
      <c r="P17" s="32"/>
      <c r="S17" s="55"/>
      <c r="T17" s="55"/>
    </row>
    <row r="18" spans="1:20" x14ac:dyDescent="0.25">
      <c r="A18" s="32" t="s">
        <v>49</v>
      </c>
      <c r="B18" s="32" t="s">
        <v>36</v>
      </c>
      <c r="C18" s="102">
        <f>D18/(('Default &amp; Adjusted Growth Rates'!N61/1000)+1)^10</f>
        <v>6026033.012571834</v>
      </c>
      <c r="D18" s="102">
        <f>E18/(('Default &amp; Adjusted Growth Rates'!O61/1000)+1)^10</f>
        <v>6026033.012571834</v>
      </c>
      <c r="E18" s="102">
        <f>F18/(('Default &amp; Adjusted Growth Rates'!P61/1000)+1)^10</f>
        <v>6461393.8218214</v>
      </c>
      <c r="F18" s="102">
        <f>G18/(('Default &amp; Adjusted Growth Rates'!Q61/1000)+1)^10</f>
        <v>7067045.2884430308</v>
      </c>
      <c r="G18" s="102">
        <f>H18/(('Default &amp; Adjusted Growth Rates'!R61/1000)+1)^10</f>
        <v>7428454.9176322445</v>
      </c>
      <c r="H18" s="102">
        <f>I18/(('Default &amp; Adjusted Growth Rates'!S61/1000)+1)^10</f>
        <v>7065278.7258683098</v>
      </c>
      <c r="I18" s="102">
        <f>J18/(('Default &amp; Adjusted Growth Rates'!T61/1000)+1)^10</f>
        <v>6389711.4346163431</v>
      </c>
      <c r="J18" s="102">
        <f>K18/(('Default &amp; Adjusted Growth Rates'!U61/1000)+1)^10</f>
        <v>6016516.1863083402</v>
      </c>
      <c r="K18" s="102">
        <f>L18/(('Default &amp; Adjusted Growth Rates'!V61/1000)+1)^10</f>
        <v>6846041.7454580152</v>
      </c>
      <c r="L18" s="102">
        <f>M18/(('Default &amp; Adjusted Growth Rates'!W61/1000)+1)^10</f>
        <v>7713378.9457474444</v>
      </c>
      <c r="M18" s="102">
        <v>9040277.2039999999</v>
      </c>
      <c r="N18" s="102">
        <v>11314205.952</v>
      </c>
      <c r="P18" s="32"/>
    </row>
    <row r="19" spans="1:20" x14ac:dyDescent="0.25">
      <c r="A19" s="32" t="s">
        <v>50</v>
      </c>
      <c r="B19" s="32" t="s">
        <v>51</v>
      </c>
      <c r="C19" s="102">
        <f>D19/(('Default &amp; Adjusted Growth Rates'!N62/1000)+1)^10</f>
        <v>1357917.1844113944</v>
      </c>
      <c r="D19" s="102">
        <f>E19/(('Default &amp; Adjusted Growth Rates'!O62/1000)+1)^10</f>
        <v>1344398.9561753378</v>
      </c>
      <c r="E19" s="102">
        <f>F19/(('Default &amp; Adjusted Growth Rates'!P62/1000)+1)^10</f>
        <v>1385279.7852412232</v>
      </c>
      <c r="F19" s="102">
        <f>G19/(('Default &amp; Adjusted Growth Rates'!Q62/1000)+1)^10</f>
        <v>1427403.7290666355</v>
      </c>
      <c r="G19" s="102">
        <f>H19/(('Default &amp; Adjusted Growth Rates'!R62/1000)+1)^10</f>
        <v>1456210.1114343861</v>
      </c>
      <c r="H19" s="102">
        <f>I19/(('Default &amp; Adjusted Growth Rates'!S62/1000)+1)^10</f>
        <v>1371159.2136456019</v>
      </c>
      <c r="I19" s="102">
        <f>J19/(('Default &amp; Adjusted Growth Rates'!T62/1000)+1)^10</f>
        <v>1240051.8148042499</v>
      </c>
      <c r="J19" s="102">
        <f>K19/(('Default &amp; Adjusted Growth Rates'!U62/1000)+1)^10</f>
        <v>1167625.7827876024</v>
      </c>
      <c r="K19" s="102">
        <f>L19/(('Default &amp; Adjusted Growth Rates'!V62/1000)+1)^10</f>
        <v>1328611.8751293183</v>
      </c>
      <c r="L19" s="102">
        <f>M19/(('Default &amp; Adjusted Growth Rates'!W62/1000)+1)^10</f>
        <v>1496936.0757245715</v>
      </c>
      <c r="M19" s="102">
        <v>1754447.328</v>
      </c>
      <c r="N19" s="102">
        <v>2195748.8640000001</v>
      </c>
      <c r="P19" s="32"/>
      <c r="S19" s="55"/>
      <c r="T19" s="55"/>
    </row>
    <row r="20" spans="1:20" x14ac:dyDescent="0.25">
      <c r="A20" s="32" t="s">
        <v>52</v>
      </c>
      <c r="B20" s="32" t="s">
        <v>53</v>
      </c>
      <c r="C20" s="102">
        <f>D20/(('Default &amp; Adjusted Growth Rates'!N63/1000)+1)^10</f>
        <v>838379.6614018362</v>
      </c>
      <c r="D20" s="102">
        <f>E20/(('Default &amp; Adjusted Growth Rates'!O63/1000)+1)^10</f>
        <v>898949.7988512665</v>
      </c>
      <c r="E20" s="102">
        <f>F20/(('Default &amp; Adjusted Growth Rates'!P63/1000)+1)^10</f>
        <v>963895.92694019829</v>
      </c>
      <c r="F20" s="102">
        <f>G20/(('Default &amp; Adjusted Growth Rates'!Q63/1000)+1)^10</f>
        <v>1013189.6919174989</v>
      </c>
      <c r="G20" s="102">
        <f>H20/(('Default &amp; Adjusted Growth Rates'!R63/1000)+1)^10</f>
        <v>1065004.3465445263</v>
      </c>
      <c r="H20" s="102">
        <f>I20/(('Default &amp; Adjusted Growth Rates'!S63/1000)+1)^10</f>
        <v>1012936.4229885787</v>
      </c>
      <c r="I20" s="102">
        <f>J20/(('Default &amp; Adjusted Growth Rates'!T63/1000)+1)^10</f>
        <v>916081.54407440673</v>
      </c>
      <c r="J20" s="102">
        <f>K20/(('Default &amp; Adjusted Growth Rates'!U63/1000)+1)^10</f>
        <v>871294.43690189486</v>
      </c>
      <c r="K20" s="102">
        <f>L20/(('Default &amp; Adjusted Growth Rates'!V63/1000)+1)^10</f>
        <v>1011172.7646419473</v>
      </c>
      <c r="L20" s="102">
        <f>M20/(('Default &amp; Adjusted Growth Rates'!W63/1000)+1)^10</f>
        <v>1161996.7505962572</v>
      </c>
      <c r="M20" s="102">
        <v>1388937.4680000001</v>
      </c>
      <c r="N20" s="102">
        <v>1738301.1840000001</v>
      </c>
      <c r="P20" s="32"/>
      <c r="S20" s="55"/>
      <c r="T20" s="55"/>
    </row>
    <row r="21" spans="1:20" x14ac:dyDescent="0.25">
      <c r="A21" s="32" t="s">
        <v>53</v>
      </c>
      <c r="C21" s="70">
        <f t="shared" ref="C21" si="20">SUM(C22:C23)</f>
        <v>2663187.0347283743</v>
      </c>
      <c r="D21" s="70">
        <f t="shared" ref="D21" si="21">SUM(D22:D23)</f>
        <v>2853307.0844305228</v>
      </c>
      <c r="E21" s="70">
        <f t="shared" ref="E21" si="22">SUM(E22:E23)</f>
        <v>3059449.0154029569</v>
      </c>
      <c r="F21" s="70">
        <f t="shared" ref="F21" si="23">SUM(F22:F23)</f>
        <v>3217354.9609212899</v>
      </c>
      <c r="G21" s="70">
        <f t="shared" ref="G21" si="24">SUM(G22:G23)</f>
        <v>3382674.2516422221</v>
      </c>
      <c r="H21" s="70">
        <f t="shared" ref="H21" si="25">SUM(H22:H23)</f>
        <v>3218063.4523739857</v>
      </c>
      <c r="I21" s="70">
        <f t="shared" ref="I21" si="26">SUM(I22:I23)</f>
        <v>2969691.4227609211</v>
      </c>
      <c r="J21" s="70">
        <f t="shared" ref="J21" si="27">SUM(J22:J23)</f>
        <v>2853019.2953315824</v>
      </c>
      <c r="K21" s="70">
        <f t="shared" ref="K21" si="28">SUM(K22:K23)</f>
        <v>3311045.3668167824</v>
      </c>
      <c r="L21" s="70">
        <f>SUM(L22:L23)</f>
        <v>3804912.5647487678</v>
      </c>
      <c r="M21" s="55">
        <v>4548021</v>
      </c>
      <c r="N21" s="55">
        <v>5454938</v>
      </c>
      <c r="P21" s="32"/>
      <c r="S21" s="55"/>
      <c r="T21" s="55"/>
    </row>
    <row r="22" spans="1:20" x14ac:dyDescent="0.25">
      <c r="A22" s="32" t="s">
        <v>54</v>
      </c>
      <c r="B22" s="32" t="s">
        <v>36</v>
      </c>
      <c r="C22" s="102">
        <f>D22/(('Default &amp; Adjusted Growth Rates'!N65/1000)+1)^10</f>
        <v>31646.31834707475</v>
      </c>
      <c r="D22" s="102">
        <f>E22/(('Default &amp; Adjusted Growth Rates'!O65/1000)+1)^10</f>
        <v>31646.31834707475</v>
      </c>
      <c r="E22" s="102">
        <f>F22/(('Default &amp; Adjusted Growth Rates'!P65/1000)+1)^10</f>
        <v>33932.65941699726</v>
      </c>
      <c r="F22" s="102">
        <f>G22/(('Default &amp; Adjusted Growth Rates'!Q65/1000)+1)^10</f>
        <v>37113.298998641498</v>
      </c>
      <c r="G22" s="102">
        <f>H22/(('Default &amp; Adjusted Growth Rates'!R65/1000)+1)^10</f>
        <v>39794.61120723057</v>
      </c>
      <c r="H22" s="102">
        <f>I22/(('Default &amp; Adjusted Growth Rates'!S65/1000)+1)^10</f>
        <v>38616.761428487829</v>
      </c>
      <c r="I22" s="102">
        <f>J22/(('Default &amp; Adjusted Growth Rates'!T65/1000)+1)^10</f>
        <v>35636.297073131056</v>
      </c>
      <c r="J22" s="102">
        <f>K22/(('Default &amp; Adjusted Growth Rates'!U65/1000)+1)^10</f>
        <v>34236.231543978989</v>
      </c>
      <c r="K22" s="102">
        <f>L22/(('Default &amp; Adjusted Growth Rates'!V65/1000)+1)^10</f>
        <v>39732.544401801395</v>
      </c>
      <c r="L22" s="102">
        <f>M22/(('Default &amp; Adjusted Growth Rates'!W65/1000)+1)^10</f>
        <v>45658.950776985213</v>
      </c>
      <c r="M22" s="102">
        <v>54576.252</v>
      </c>
      <c r="N22" s="102">
        <v>65459.256000000001</v>
      </c>
      <c r="P22" s="32"/>
      <c r="S22" s="55"/>
      <c r="T22" s="55"/>
    </row>
    <row r="23" spans="1:20" x14ac:dyDescent="0.25">
      <c r="A23" s="32" t="s">
        <v>55</v>
      </c>
      <c r="B23" s="32" t="s">
        <v>53</v>
      </c>
      <c r="C23" s="102">
        <f>D23/(('Default &amp; Adjusted Growth Rates'!N66/1000)+1)^10</f>
        <v>2631540.7163812998</v>
      </c>
      <c r="D23" s="102">
        <f>E23/(('Default &amp; Adjusted Growth Rates'!O66/1000)+1)^10</f>
        <v>2821660.7660834482</v>
      </c>
      <c r="E23" s="102">
        <f>F23/(('Default &amp; Adjusted Growth Rates'!P66/1000)+1)^10</f>
        <v>3025516.3559859595</v>
      </c>
      <c r="F23" s="102">
        <f>G23/(('Default &amp; Adjusted Growth Rates'!Q66/1000)+1)^10</f>
        <v>3180241.6619226485</v>
      </c>
      <c r="G23" s="102">
        <f>H23/(('Default &amp; Adjusted Growth Rates'!R66/1000)+1)^10</f>
        <v>3342879.6404349916</v>
      </c>
      <c r="H23" s="102">
        <f>I23/(('Default &amp; Adjusted Growth Rates'!S66/1000)+1)^10</f>
        <v>3179446.6909454977</v>
      </c>
      <c r="I23" s="102">
        <f>J23/(('Default &amp; Adjusted Growth Rates'!T66/1000)+1)^10</f>
        <v>2934055.1256877901</v>
      </c>
      <c r="J23" s="102">
        <f>K23/(('Default &amp; Adjusted Growth Rates'!U66/1000)+1)^10</f>
        <v>2818783.0637876033</v>
      </c>
      <c r="K23" s="102">
        <f>L23/(('Default &amp; Adjusted Growth Rates'!V66/1000)+1)^10</f>
        <v>3271312.8224149812</v>
      </c>
      <c r="L23" s="102">
        <f>M23/(('Default &amp; Adjusted Growth Rates'!W66/1000)+1)^10</f>
        <v>3759253.6139717824</v>
      </c>
      <c r="M23" s="102">
        <v>4493444.7479999997</v>
      </c>
      <c r="N23" s="102">
        <v>5389478.7439999999</v>
      </c>
      <c r="P23" s="32"/>
      <c r="S23" s="55"/>
      <c r="T23" s="55"/>
    </row>
    <row r="24" spans="1:20" s="33" customFormat="1" x14ac:dyDescent="0.25">
      <c r="A24" s="33" t="s">
        <v>136</v>
      </c>
      <c r="B24" s="57"/>
      <c r="C24" s="64">
        <f>SUM(C4:C23)-C5-C8-C12-C17-C21</f>
        <v>17298720.719339397</v>
      </c>
      <c r="D24" s="64">
        <f t="shared" ref="D24:N24" si="29">SUM(D4:D23)-D5-D8-D12-D17-D21</f>
        <v>17715182.367816016</v>
      </c>
      <c r="E24" s="64">
        <f t="shared" si="29"/>
        <v>18705461.751679793</v>
      </c>
      <c r="F24" s="64">
        <f t="shared" si="29"/>
        <v>19897482.599114876</v>
      </c>
      <c r="G24" s="64">
        <f t="shared" si="29"/>
        <v>20856154.154736768</v>
      </c>
      <c r="H24" s="64">
        <f t="shared" si="29"/>
        <v>19808271.737195414</v>
      </c>
      <c r="I24" s="64">
        <f t="shared" si="29"/>
        <v>18154865.877304897</v>
      </c>
      <c r="J24" s="64">
        <f t="shared" si="29"/>
        <v>17249262.685130663</v>
      </c>
      <c r="K24" s="64">
        <f t="shared" si="29"/>
        <v>19732864.153062344</v>
      </c>
      <c r="L24" s="64">
        <f t="shared" si="29"/>
        <v>22375186.957074575</v>
      </c>
      <c r="M24" s="64">
        <f t="shared" si="29"/>
        <v>26393757</v>
      </c>
      <c r="N24" s="64">
        <f t="shared" si="29"/>
        <v>32157900</v>
      </c>
      <c r="P24" s="64"/>
      <c r="Q24" s="64"/>
      <c r="S24" s="55"/>
      <c r="T24" s="55"/>
    </row>
    <row r="25" spans="1:20" s="33" customFormat="1" x14ac:dyDescent="0.25">
      <c r="A25" s="14" t="s">
        <v>108</v>
      </c>
      <c r="B25" s="57"/>
      <c r="C25" s="64"/>
      <c r="D25" s="73">
        <f>((D24/C24)^(1/10))*100-100</f>
        <v>0.23817800318590798</v>
      </c>
      <c r="E25" s="73">
        <f t="shared" ref="E25:N25" si="30">((E24/D24)^(1/10))*100-100</f>
        <v>0.54541722030614892</v>
      </c>
      <c r="F25" s="73">
        <f t="shared" si="30"/>
        <v>0.61968885247421213</v>
      </c>
      <c r="G25" s="73">
        <f t="shared" si="30"/>
        <v>0.47166733314503517</v>
      </c>
      <c r="H25" s="73">
        <f t="shared" si="30"/>
        <v>-0.51416813732029709</v>
      </c>
      <c r="I25" s="73">
        <f t="shared" si="30"/>
        <v>-0.8678224700401671</v>
      </c>
      <c r="J25" s="73">
        <f t="shared" si="30"/>
        <v>-0.5103852608766033</v>
      </c>
      <c r="K25" s="73">
        <f t="shared" si="30"/>
        <v>1.354248763552917</v>
      </c>
      <c r="L25" s="73">
        <f t="shared" si="30"/>
        <v>1.2646007240210082</v>
      </c>
      <c r="M25" s="73">
        <f t="shared" si="30"/>
        <v>1.665465641231151</v>
      </c>
      <c r="N25" s="73">
        <f t="shared" si="30"/>
        <v>1.9949446563909135</v>
      </c>
      <c r="P25" s="64"/>
      <c r="Q25" s="64"/>
      <c r="S25" s="55"/>
      <c r="T25" s="55"/>
    </row>
    <row r="26" spans="1:20" x14ac:dyDescent="0.25">
      <c r="C26" s="70"/>
      <c r="D26" s="70"/>
      <c r="E26" s="70"/>
      <c r="F26" s="70"/>
      <c r="G26" s="70"/>
      <c r="H26" s="70"/>
      <c r="I26" s="70"/>
      <c r="J26" s="70"/>
      <c r="K26" s="70"/>
      <c r="L26" s="70"/>
      <c r="M26" s="70"/>
      <c r="N26" s="70"/>
      <c r="S26" s="55"/>
      <c r="T26" s="55"/>
    </row>
    <row r="27" spans="1:20" x14ac:dyDescent="0.25">
      <c r="A27" s="33"/>
      <c r="C27" s="70"/>
      <c r="D27" s="70"/>
      <c r="E27" s="70"/>
      <c r="F27" s="70"/>
      <c r="G27" s="70"/>
      <c r="H27" s="70"/>
      <c r="I27" s="70"/>
      <c r="J27" s="70"/>
      <c r="K27" s="70"/>
      <c r="L27" s="70"/>
      <c r="M27" s="70"/>
      <c r="N27" s="70"/>
      <c r="S27" s="55"/>
      <c r="T27" s="55"/>
    </row>
    <row r="28" spans="1:20" x14ac:dyDescent="0.25">
      <c r="A28" s="35"/>
      <c r="B28" s="35"/>
      <c r="C28" s="70"/>
      <c r="D28" s="70"/>
      <c r="E28" s="70"/>
      <c r="F28" s="70"/>
      <c r="G28" s="70"/>
      <c r="H28" s="70"/>
      <c r="I28" s="70"/>
      <c r="J28" s="70"/>
      <c r="K28" s="70"/>
      <c r="L28" s="70"/>
      <c r="M28" s="70"/>
      <c r="N28" s="70"/>
      <c r="S28" s="55"/>
      <c r="T28" s="55"/>
    </row>
    <row r="29" spans="1:20" x14ac:dyDescent="0.25">
      <c r="C29" s="70"/>
      <c r="D29" s="70"/>
      <c r="E29" s="70"/>
      <c r="F29" s="70"/>
      <c r="G29" s="70"/>
      <c r="H29" s="70"/>
      <c r="I29" s="70"/>
      <c r="J29" s="70"/>
      <c r="K29" s="70"/>
      <c r="L29" s="70"/>
      <c r="M29" s="70"/>
      <c r="N29" s="70"/>
      <c r="S29" s="55"/>
      <c r="T29" s="55"/>
    </row>
    <row r="30" spans="1:20" x14ac:dyDescent="0.25">
      <c r="C30" s="70"/>
      <c r="D30" s="70"/>
      <c r="E30" s="70"/>
      <c r="F30" s="70"/>
      <c r="G30" s="70"/>
      <c r="H30" s="70"/>
      <c r="I30" s="70"/>
      <c r="J30" s="70"/>
      <c r="K30" s="70"/>
      <c r="L30" s="70"/>
      <c r="M30" s="70"/>
      <c r="N30" s="70"/>
      <c r="S30" s="55"/>
      <c r="T30" s="55"/>
    </row>
    <row r="31" spans="1:20" x14ac:dyDescent="0.25">
      <c r="C31" s="70"/>
      <c r="D31" s="70"/>
      <c r="E31" s="70"/>
      <c r="F31" s="70"/>
      <c r="G31" s="70"/>
      <c r="H31" s="70"/>
      <c r="I31" s="70"/>
      <c r="J31" s="70"/>
      <c r="K31" s="70"/>
      <c r="L31" s="70"/>
      <c r="M31" s="70"/>
      <c r="N31" s="70"/>
      <c r="S31" s="55"/>
      <c r="T31" s="55"/>
    </row>
    <row r="32" spans="1:20" x14ac:dyDescent="0.25">
      <c r="C32" s="70"/>
      <c r="D32" s="70"/>
      <c r="E32" s="70"/>
      <c r="F32" s="70"/>
      <c r="G32" s="70"/>
      <c r="H32" s="70"/>
      <c r="I32" s="70"/>
      <c r="J32" s="70"/>
      <c r="K32" s="70"/>
      <c r="L32" s="70"/>
      <c r="M32" s="70"/>
      <c r="N32" s="70"/>
      <c r="S32" s="55"/>
      <c r="T32" s="55"/>
    </row>
    <row r="33" spans="3:20" x14ac:dyDescent="0.25">
      <c r="C33" s="70"/>
      <c r="D33" s="70"/>
      <c r="E33" s="70"/>
      <c r="F33" s="70"/>
      <c r="G33" s="70"/>
      <c r="H33" s="70"/>
      <c r="I33" s="70"/>
      <c r="J33" s="70"/>
      <c r="K33" s="70"/>
      <c r="L33" s="70"/>
      <c r="M33" s="70"/>
      <c r="N33" s="70"/>
      <c r="S33" s="55"/>
      <c r="T33" s="55"/>
    </row>
    <row r="34" spans="3:20" x14ac:dyDescent="0.25">
      <c r="C34" s="70"/>
      <c r="D34" s="70"/>
      <c r="E34" s="70"/>
      <c r="F34" s="70"/>
      <c r="G34" s="70"/>
      <c r="H34" s="70"/>
      <c r="I34" s="70"/>
      <c r="J34" s="70"/>
      <c r="K34" s="70"/>
      <c r="L34" s="70"/>
      <c r="M34" s="70"/>
      <c r="N34" s="70"/>
      <c r="S34" s="55"/>
      <c r="T34" s="55"/>
    </row>
    <row r="35" spans="3:20" x14ac:dyDescent="0.25">
      <c r="C35" s="70"/>
      <c r="D35" s="70"/>
      <c r="E35" s="70"/>
      <c r="F35" s="70"/>
      <c r="G35" s="70"/>
      <c r="H35" s="70"/>
      <c r="I35" s="70"/>
      <c r="J35" s="70"/>
      <c r="K35" s="70"/>
      <c r="L35" s="70"/>
      <c r="M35" s="70"/>
      <c r="N35" s="70"/>
      <c r="S35" s="55"/>
      <c r="T35" s="55"/>
    </row>
    <row r="36" spans="3:20" x14ac:dyDescent="0.25">
      <c r="C36" s="70"/>
      <c r="D36" s="70"/>
      <c r="E36" s="70"/>
      <c r="F36" s="70"/>
      <c r="G36" s="70"/>
      <c r="H36" s="70"/>
      <c r="I36" s="70"/>
      <c r="J36" s="70"/>
      <c r="K36" s="70"/>
      <c r="L36" s="70"/>
      <c r="M36" s="70"/>
      <c r="N36" s="70"/>
      <c r="S36" s="55"/>
      <c r="T36" s="55"/>
    </row>
    <row r="37" spans="3:20" x14ac:dyDescent="0.25">
      <c r="C37" s="70"/>
      <c r="D37" s="70"/>
      <c r="E37" s="70"/>
      <c r="F37" s="70"/>
      <c r="G37" s="70"/>
      <c r="H37" s="70"/>
      <c r="I37" s="70"/>
      <c r="J37" s="70"/>
      <c r="K37" s="70"/>
      <c r="L37" s="70"/>
      <c r="M37" s="70"/>
      <c r="N37" s="70"/>
      <c r="S37" s="55"/>
      <c r="T37" s="55"/>
    </row>
    <row r="38" spans="3:20" x14ac:dyDescent="0.25">
      <c r="C38" s="70"/>
      <c r="D38" s="70"/>
      <c r="E38" s="70"/>
      <c r="F38" s="70"/>
      <c r="G38" s="70"/>
      <c r="H38" s="70"/>
      <c r="I38" s="70"/>
      <c r="J38" s="70"/>
      <c r="K38" s="70"/>
      <c r="L38" s="70"/>
      <c r="M38" s="70"/>
      <c r="N38" s="70"/>
      <c r="S38" s="55"/>
      <c r="T38" s="55"/>
    </row>
    <row r="39" spans="3:20" x14ac:dyDescent="0.25">
      <c r="C39" s="70"/>
      <c r="D39" s="70"/>
      <c r="E39" s="70"/>
      <c r="F39" s="70"/>
      <c r="G39" s="70"/>
      <c r="H39" s="70"/>
      <c r="I39" s="70"/>
      <c r="J39" s="70"/>
      <c r="K39" s="70"/>
      <c r="L39" s="70"/>
      <c r="M39" s="70"/>
      <c r="N39" s="70"/>
      <c r="S39" s="55"/>
      <c r="T39" s="55"/>
    </row>
    <row r="40" spans="3:20" x14ac:dyDescent="0.25">
      <c r="C40" s="70"/>
      <c r="D40" s="70"/>
      <c r="E40" s="70"/>
      <c r="F40" s="70"/>
      <c r="G40" s="70"/>
      <c r="H40" s="70"/>
      <c r="I40" s="70"/>
      <c r="J40" s="70"/>
      <c r="K40" s="70"/>
      <c r="L40" s="70"/>
      <c r="M40" s="70"/>
      <c r="N40" s="70"/>
      <c r="S40" s="55"/>
      <c r="T40" s="55"/>
    </row>
    <row r="41" spans="3:20" x14ac:dyDescent="0.25">
      <c r="C41" s="70"/>
      <c r="D41" s="70"/>
      <c r="E41" s="70"/>
      <c r="F41" s="70"/>
      <c r="G41" s="70"/>
      <c r="H41" s="70"/>
      <c r="I41" s="70"/>
      <c r="J41" s="70"/>
      <c r="K41" s="70"/>
      <c r="L41" s="70"/>
      <c r="M41" s="70"/>
      <c r="N41" s="70"/>
      <c r="S41" s="55"/>
      <c r="T41" s="55"/>
    </row>
    <row r="42" spans="3:20" x14ac:dyDescent="0.25">
      <c r="C42" s="70"/>
      <c r="D42" s="70"/>
      <c r="E42" s="70"/>
      <c r="F42" s="70"/>
      <c r="G42" s="70"/>
      <c r="H42" s="70"/>
      <c r="I42" s="70"/>
      <c r="J42" s="70"/>
      <c r="K42" s="70"/>
      <c r="L42" s="70"/>
      <c r="M42" s="70"/>
      <c r="N42" s="70"/>
      <c r="S42" s="55"/>
      <c r="T42" s="55"/>
    </row>
    <row r="43" spans="3:20" x14ac:dyDescent="0.25">
      <c r="C43" s="70"/>
      <c r="D43" s="70"/>
      <c r="E43" s="70"/>
      <c r="F43" s="70"/>
      <c r="G43" s="70"/>
      <c r="H43" s="70"/>
      <c r="I43" s="70"/>
      <c r="J43" s="70"/>
      <c r="K43" s="70"/>
      <c r="L43" s="70"/>
      <c r="M43" s="70"/>
      <c r="N43" s="70"/>
      <c r="S43" s="55"/>
      <c r="T43" s="55"/>
    </row>
    <row r="44" spans="3:20" x14ac:dyDescent="0.25">
      <c r="C44" s="70"/>
      <c r="D44" s="70"/>
      <c r="E44" s="70"/>
      <c r="F44" s="70"/>
      <c r="G44" s="70"/>
      <c r="H44" s="70"/>
      <c r="I44" s="70"/>
      <c r="J44" s="70"/>
      <c r="K44" s="70"/>
      <c r="L44" s="70"/>
      <c r="M44" s="70"/>
      <c r="N44" s="70"/>
      <c r="S44" s="55"/>
      <c r="T44" s="55"/>
    </row>
    <row r="45" spans="3:20" x14ac:dyDescent="0.25">
      <c r="C45" s="70"/>
      <c r="D45" s="70"/>
      <c r="E45" s="70"/>
      <c r="F45" s="70"/>
      <c r="G45" s="70"/>
      <c r="H45" s="70"/>
      <c r="I45" s="70"/>
      <c r="J45" s="70"/>
      <c r="K45" s="70"/>
      <c r="L45" s="70"/>
      <c r="M45" s="70"/>
      <c r="N45" s="70"/>
      <c r="S45" s="55"/>
      <c r="T45" s="55"/>
    </row>
    <row r="46" spans="3:20" x14ac:dyDescent="0.25">
      <c r="C46" s="70"/>
      <c r="D46" s="70"/>
      <c r="E46" s="70"/>
      <c r="F46" s="70"/>
      <c r="G46" s="70"/>
      <c r="H46" s="70"/>
      <c r="I46" s="70"/>
      <c r="J46" s="70"/>
      <c r="K46" s="70"/>
      <c r="L46" s="70"/>
      <c r="M46" s="70"/>
      <c r="N46" s="70"/>
      <c r="S46" s="55"/>
      <c r="T46" s="55"/>
    </row>
    <row r="47" spans="3:20" x14ac:dyDescent="0.25">
      <c r="C47" s="70"/>
      <c r="D47" s="70"/>
      <c r="E47" s="70"/>
      <c r="F47" s="70"/>
      <c r="G47" s="70"/>
      <c r="H47" s="70"/>
      <c r="I47" s="70"/>
      <c r="J47" s="70"/>
      <c r="K47" s="70"/>
      <c r="L47" s="70"/>
      <c r="M47" s="70"/>
      <c r="N47" s="70"/>
      <c r="S47" s="55"/>
      <c r="T47" s="55"/>
    </row>
    <row r="48" spans="3:20" x14ac:dyDescent="0.25">
      <c r="C48" s="70"/>
      <c r="D48" s="70"/>
      <c r="E48" s="70"/>
      <c r="F48" s="70"/>
      <c r="G48" s="70"/>
      <c r="H48" s="70"/>
      <c r="I48" s="70"/>
      <c r="J48" s="70"/>
      <c r="K48" s="70"/>
      <c r="L48" s="70"/>
      <c r="M48" s="70"/>
      <c r="N48" s="70"/>
      <c r="S48" s="55"/>
      <c r="T48" s="55"/>
    </row>
    <row r="49" spans="2:20" s="33" customFormat="1" x14ac:dyDescent="0.25">
      <c r="B49" s="57"/>
      <c r="C49" s="64"/>
      <c r="D49" s="64"/>
      <c r="E49" s="64"/>
      <c r="F49" s="64"/>
      <c r="G49" s="64"/>
      <c r="H49" s="64"/>
      <c r="I49" s="64"/>
      <c r="J49" s="64"/>
      <c r="K49" s="64"/>
      <c r="L49" s="64"/>
      <c r="M49" s="64"/>
      <c r="N49" s="64"/>
      <c r="P49" s="64"/>
      <c r="Q49" s="64"/>
      <c r="S49" s="60"/>
      <c r="T49" s="60"/>
    </row>
    <row r="50" spans="2:20" s="33" customFormat="1" x14ac:dyDescent="0.25">
      <c r="B50" s="57"/>
      <c r="C50" s="64"/>
      <c r="D50" s="73"/>
      <c r="E50" s="73"/>
      <c r="F50" s="73"/>
      <c r="G50" s="73"/>
      <c r="H50" s="73"/>
      <c r="I50" s="73"/>
      <c r="J50" s="73"/>
      <c r="K50" s="73"/>
      <c r="L50" s="73"/>
      <c r="M50" s="73"/>
      <c r="N50" s="73"/>
      <c r="P50" s="64"/>
      <c r="Q50" s="64"/>
      <c r="S50" s="60"/>
      <c r="T50" s="60"/>
    </row>
    <row r="51" spans="2:20" x14ac:dyDescent="0.25">
      <c r="C51" s="70"/>
      <c r="D51" s="70"/>
      <c r="E51" s="70"/>
      <c r="F51" s="70"/>
      <c r="G51" s="70"/>
      <c r="H51" s="70"/>
      <c r="I51" s="70"/>
      <c r="J51" s="70"/>
      <c r="K51" s="70"/>
      <c r="L51" s="70"/>
      <c r="M51" s="70"/>
      <c r="N51" s="70"/>
      <c r="S51" s="55"/>
      <c r="T51" s="55"/>
    </row>
    <row r="52" spans="2:20" x14ac:dyDescent="0.25">
      <c r="C52" s="70"/>
      <c r="D52" s="70"/>
      <c r="E52" s="70"/>
      <c r="F52" s="70"/>
      <c r="G52" s="70"/>
      <c r="H52" s="70"/>
      <c r="I52" s="70"/>
      <c r="J52" s="70"/>
      <c r="K52" s="70"/>
      <c r="L52" s="70"/>
      <c r="M52" s="70"/>
      <c r="N52" s="70"/>
      <c r="S52" s="55"/>
      <c r="T52" s="55"/>
    </row>
    <row r="53" spans="2:20" x14ac:dyDescent="0.25">
      <c r="C53" s="70"/>
      <c r="D53" s="70"/>
      <c r="E53" s="70"/>
      <c r="F53" s="70"/>
      <c r="G53" s="70"/>
      <c r="H53" s="70"/>
      <c r="I53" s="70"/>
      <c r="J53" s="70"/>
      <c r="K53" s="70"/>
      <c r="L53" s="70"/>
      <c r="M53" s="70"/>
      <c r="N53" s="70"/>
      <c r="S53" s="55"/>
      <c r="T53" s="55"/>
    </row>
    <row r="54" spans="2:20" x14ac:dyDescent="0.25">
      <c r="C54" s="70"/>
      <c r="D54" s="70"/>
      <c r="E54" s="70"/>
      <c r="F54" s="70"/>
      <c r="G54" s="70"/>
      <c r="H54" s="70"/>
      <c r="I54" s="70"/>
      <c r="J54" s="70"/>
      <c r="K54" s="70"/>
      <c r="L54" s="70"/>
      <c r="M54" s="70"/>
      <c r="N54" s="70"/>
      <c r="S54" s="55"/>
      <c r="T54" s="55"/>
    </row>
    <row r="55" spans="2:20" x14ac:dyDescent="0.25">
      <c r="C55" s="70"/>
      <c r="D55" s="70"/>
      <c r="E55" s="70"/>
      <c r="F55" s="70"/>
      <c r="G55" s="70"/>
      <c r="H55" s="70"/>
      <c r="I55" s="70"/>
      <c r="J55" s="70"/>
      <c r="K55" s="70"/>
      <c r="L55" s="70"/>
      <c r="M55" s="70"/>
      <c r="N55" s="70"/>
      <c r="S55" s="55"/>
      <c r="T55" s="55"/>
    </row>
    <row r="56" spans="2:20" x14ac:dyDescent="0.25">
      <c r="C56" s="70"/>
      <c r="D56" s="70"/>
      <c r="E56" s="70"/>
      <c r="F56" s="70"/>
      <c r="G56" s="70"/>
      <c r="H56" s="70"/>
      <c r="I56" s="70"/>
      <c r="J56" s="70"/>
      <c r="K56" s="70"/>
      <c r="L56" s="70"/>
      <c r="M56" s="70"/>
      <c r="N56" s="70"/>
      <c r="S56" s="55"/>
      <c r="T56" s="55"/>
    </row>
    <row r="57" spans="2:20" x14ac:dyDescent="0.25">
      <c r="C57" s="70"/>
      <c r="D57" s="70"/>
      <c r="E57" s="70"/>
      <c r="F57" s="70"/>
      <c r="G57" s="70"/>
      <c r="H57" s="70"/>
      <c r="I57" s="70"/>
      <c r="J57" s="70"/>
      <c r="K57" s="70"/>
      <c r="L57" s="70"/>
      <c r="M57" s="70"/>
      <c r="N57" s="70"/>
      <c r="S57" s="55"/>
      <c r="T57" s="55"/>
    </row>
    <row r="58" spans="2:20" x14ac:dyDescent="0.25">
      <c r="C58" s="70"/>
      <c r="D58" s="70"/>
      <c r="E58" s="70"/>
      <c r="F58" s="70"/>
      <c r="G58" s="70"/>
      <c r="H58" s="70"/>
      <c r="I58" s="70"/>
      <c r="J58" s="70"/>
      <c r="K58" s="70"/>
      <c r="L58" s="70"/>
      <c r="M58" s="70"/>
      <c r="N58" s="70"/>
      <c r="S58" s="55"/>
      <c r="T58" s="55"/>
    </row>
    <row r="59" spans="2:20" x14ac:dyDescent="0.25">
      <c r="C59" s="70"/>
      <c r="D59" s="70"/>
      <c r="E59" s="70"/>
      <c r="F59" s="70"/>
      <c r="G59" s="70"/>
      <c r="H59" s="70"/>
      <c r="I59" s="70"/>
      <c r="J59" s="70"/>
      <c r="K59" s="70"/>
      <c r="L59" s="70"/>
      <c r="M59" s="70"/>
      <c r="N59" s="70"/>
      <c r="S59" s="55"/>
      <c r="T59" s="55"/>
    </row>
    <row r="60" spans="2:20" x14ac:dyDescent="0.25">
      <c r="C60" s="70"/>
      <c r="D60" s="70"/>
      <c r="E60" s="70"/>
      <c r="F60" s="70"/>
      <c r="G60" s="70"/>
      <c r="H60" s="70"/>
      <c r="I60" s="70"/>
      <c r="J60" s="70"/>
      <c r="K60" s="70"/>
      <c r="L60" s="70"/>
      <c r="M60" s="70"/>
      <c r="N60" s="70"/>
      <c r="S60" s="55"/>
      <c r="T60" s="55"/>
    </row>
    <row r="61" spans="2:20" x14ac:dyDescent="0.25">
      <c r="C61" s="70"/>
      <c r="D61" s="70"/>
      <c r="E61" s="70"/>
      <c r="F61" s="70"/>
      <c r="G61" s="70"/>
      <c r="H61" s="70"/>
      <c r="I61" s="70"/>
      <c r="J61" s="70"/>
      <c r="K61" s="70"/>
      <c r="L61" s="70"/>
      <c r="M61" s="70"/>
      <c r="N61" s="70"/>
      <c r="S61" s="55"/>
      <c r="T61" s="55"/>
    </row>
    <row r="62" spans="2:20" x14ac:dyDescent="0.25">
      <c r="C62" s="70"/>
      <c r="D62" s="70"/>
      <c r="E62" s="70"/>
      <c r="F62" s="70"/>
      <c r="G62" s="70"/>
      <c r="H62" s="70"/>
      <c r="I62" s="70"/>
      <c r="J62" s="70"/>
      <c r="K62" s="70"/>
      <c r="L62" s="70"/>
      <c r="M62" s="70"/>
      <c r="N62" s="70"/>
      <c r="S62" s="55"/>
      <c r="T62" s="55"/>
    </row>
    <row r="63" spans="2:20" x14ac:dyDescent="0.25">
      <c r="C63" s="70"/>
      <c r="D63" s="70"/>
      <c r="E63" s="70"/>
      <c r="F63" s="70"/>
      <c r="G63" s="70"/>
      <c r="H63" s="70"/>
      <c r="I63" s="70"/>
      <c r="J63" s="70"/>
      <c r="K63" s="70"/>
      <c r="L63" s="70"/>
      <c r="M63" s="70"/>
      <c r="N63" s="70"/>
      <c r="S63" s="55"/>
      <c r="T63" s="55"/>
    </row>
    <row r="64" spans="2:20" x14ac:dyDescent="0.25">
      <c r="C64" s="70"/>
      <c r="D64" s="70"/>
      <c r="E64" s="70"/>
      <c r="F64" s="70"/>
      <c r="G64" s="70"/>
      <c r="H64" s="70"/>
      <c r="I64" s="70"/>
      <c r="J64" s="70"/>
      <c r="K64" s="70"/>
      <c r="L64" s="70"/>
      <c r="M64" s="70"/>
      <c r="N64" s="70"/>
      <c r="S64" s="55"/>
      <c r="T64" s="55"/>
    </row>
    <row r="65" spans="3:20" x14ac:dyDescent="0.25">
      <c r="C65" s="70"/>
      <c r="D65" s="70"/>
      <c r="E65" s="70"/>
      <c r="F65" s="70"/>
      <c r="G65" s="70"/>
      <c r="H65" s="70"/>
      <c r="I65" s="70"/>
      <c r="J65" s="70"/>
      <c r="K65" s="70"/>
      <c r="L65" s="70"/>
      <c r="M65" s="70"/>
      <c r="N65" s="70"/>
      <c r="S65" s="55"/>
      <c r="T65" s="55"/>
    </row>
    <row r="66" spans="3:20" x14ac:dyDescent="0.25">
      <c r="C66" s="70"/>
      <c r="D66" s="70"/>
      <c r="E66" s="70"/>
      <c r="F66" s="70"/>
      <c r="G66" s="70"/>
      <c r="H66" s="70"/>
      <c r="I66" s="70"/>
      <c r="J66" s="70"/>
      <c r="K66" s="70"/>
      <c r="L66" s="70"/>
      <c r="M66" s="70"/>
      <c r="N66" s="70"/>
      <c r="S66" s="55"/>
      <c r="T66" s="55"/>
    </row>
    <row r="67" spans="3:20" x14ac:dyDescent="0.25">
      <c r="C67" s="70"/>
      <c r="D67" s="70"/>
      <c r="E67" s="70"/>
      <c r="F67" s="70"/>
      <c r="G67" s="70"/>
      <c r="H67" s="70"/>
      <c r="I67" s="70"/>
      <c r="J67" s="70"/>
      <c r="K67" s="70"/>
      <c r="L67" s="70"/>
      <c r="M67" s="70"/>
      <c r="N67" s="70"/>
      <c r="S67" s="55"/>
      <c r="T67" s="55"/>
    </row>
    <row r="68" spans="3:20" x14ac:dyDescent="0.25">
      <c r="C68" s="70"/>
      <c r="D68" s="70"/>
      <c r="E68" s="70"/>
      <c r="F68" s="70"/>
      <c r="G68" s="70"/>
      <c r="H68" s="70"/>
      <c r="I68" s="70"/>
      <c r="J68" s="70"/>
      <c r="K68" s="70"/>
      <c r="L68" s="70"/>
      <c r="M68" s="70"/>
      <c r="N68" s="70"/>
      <c r="S68" s="55"/>
      <c r="T68" s="55"/>
    </row>
    <row r="69" spans="3:20" x14ac:dyDescent="0.25">
      <c r="C69" s="70"/>
      <c r="D69" s="70"/>
      <c r="E69" s="70"/>
      <c r="F69" s="70"/>
      <c r="G69" s="70"/>
      <c r="H69" s="70"/>
      <c r="I69" s="70"/>
      <c r="J69" s="70"/>
      <c r="K69" s="70"/>
      <c r="L69" s="70"/>
      <c r="M69" s="70"/>
      <c r="N69" s="70"/>
      <c r="S69" s="55"/>
      <c r="T69" s="55"/>
    </row>
    <row r="70" spans="3:20" x14ac:dyDescent="0.25">
      <c r="C70" s="70"/>
      <c r="D70" s="70"/>
      <c r="E70" s="70"/>
      <c r="F70" s="70"/>
      <c r="G70" s="70"/>
      <c r="H70" s="70"/>
      <c r="I70" s="70"/>
      <c r="J70" s="70"/>
      <c r="K70" s="70"/>
      <c r="L70" s="70"/>
      <c r="M70" s="70"/>
      <c r="N70" s="70"/>
      <c r="S70" s="55"/>
      <c r="T70" s="55"/>
    </row>
    <row r="71" spans="3:20" x14ac:dyDescent="0.25">
      <c r="C71" s="70"/>
      <c r="D71" s="70"/>
      <c r="E71" s="70"/>
      <c r="F71" s="70"/>
      <c r="G71" s="70"/>
      <c r="H71" s="70"/>
      <c r="I71" s="70"/>
      <c r="J71" s="70"/>
      <c r="K71" s="70"/>
      <c r="L71" s="70"/>
      <c r="M71" s="70"/>
      <c r="N71" s="70"/>
      <c r="S71" s="55"/>
      <c r="T71" s="55"/>
    </row>
    <row r="72" spans="3:20" x14ac:dyDescent="0.25">
      <c r="C72" s="70"/>
      <c r="D72" s="70"/>
      <c r="E72" s="70"/>
      <c r="F72" s="70"/>
      <c r="G72" s="70"/>
      <c r="H72" s="70"/>
      <c r="I72" s="70"/>
      <c r="J72" s="70"/>
      <c r="K72" s="70"/>
      <c r="L72" s="70"/>
      <c r="M72" s="70"/>
      <c r="N72" s="70"/>
      <c r="S72" s="55"/>
      <c r="T72" s="55"/>
    </row>
    <row r="73" spans="3:20" x14ac:dyDescent="0.25">
      <c r="C73" s="70"/>
      <c r="D73" s="70"/>
      <c r="E73" s="70"/>
      <c r="F73" s="70"/>
      <c r="G73" s="70"/>
      <c r="H73" s="70"/>
      <c r="I73" s="70"/>
      <c r="J73" s="70"/>
      <c r="K73" s="70"/>
      <c r="L73" s="70"/>
      <c r="M73" s="70"/>
      <c r="N73" s="70"/>
      <c r="S73" s="55"/>
      <c r="T73" s="55"/>
    </row>
    <row r="74" spans="3:20" x14ac:dyDescent="0.25">
      <c r="S74" s="54"/>
      <c r="T74" s="54"/>
    </row>
    <row r="85" spans="12:12" x14ac:dyDescent="0.25">
      <c r="L85" s="3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Charts</vt:lpstr>
      </vt:variant>
      <vt:variant>
        <vt:i4>2</vt:i4>
      </vt:variant>
    </vt:vector>
  </HeadingPairs>
  <TitlesOfParts>
    <vt:vector size="13" baseType="lpstr">
      <vt:lpstr>NOTES</vt:lpstr>
      <vt:lpstr>COUNTRY SERIES 1850-2020</vt:lpstr>
      <vt:lpstr>Default &amp; Adjusted Growth Rates</vt:lpstr>
      <vt:lpstr>TOTAL AFRICA</vt:lpstr>
      <vt:lpstr>NORTH AFRICA</vt:lpstr>
      <vt:lpstr>SOUTHERN AFRICA</vt:lpstr>
      <vt:lpstr>WEST AFRICA</vt:lpstr>
      <vt:lpstr>EAST AFRICA</vt:lpstr>
      <vt:lpstr>CENTRAL AFRICA</vt:lpstr>
      <vt:lpstr>NORTHEAST AFRICA</vt:lpstr>
      <vt:lpstr>Table 10</vt:lpstr>
      <vt:lpstr>Graph North Afr. &amp; South Afr.</vt:lpstr>
      <vt:lpstr>Graph West, East &amp; Central Afr.</vt:lpstr>
    </vt:vector>
  </TitlesOfParts>
  <Company>Wageningen 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Frankema, Ewout</dc:creator>
  <cp:lastModifiedBy>Frankema, Ewout</cp:lastModifiedBy>
  <dcterms:created xsi:type="dcterms:W3CDTF">2013-04-21T18:21:20Z</dcterms:created>
  <dcterms:modified xsi:type="dcterms:W3CDTF">2022-02-02T21:31:03Z</dcterms:modified>
</cp:coreProperties>
</file>