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_ERC STARTING GRANT\PAPERS\AFRICAN DEMOGRAPHY\African demography DATA\"/>
    </mc:Choice>
  </mc:AlternateContent>
  <bookViews>
    <workbookView xWindow="240" yWindow="168" windowWidth="15480" windowHeight="7620"/>
  </bookViews>
  <sheets>
    <sheet name="NOTES" sheetId="12" r:id="rId1"/>
    <sheet name="COUNTRY SERIES 1850-1960" sheetId="15" r:id="rId2"/>
    <sheet name="Default &amp; Adjusted Growth Rates" sheetId="13" r:id="rId3"/>
    <sheet name="TOTAL AFRICA" sheetId="11" r:id="rId4"/>
    <sheet name="NORTH AFRICA" sheetId="1" r:id="rId5"/>
    <sheet name="SOUTHERN AFRICA" sheetId="2" r:id="rId6"/>
    <sheet name="WEST AFRICA" sheetId="3" r:id="rId7"/>
    <sheet name="EAST AFRICA" sheetId="5" r:id="rId8"/>
    <sheet name="CENTRAL AFRICA" sheetId="4" r:id="rId9"/>
    <sheet name="NORTHEAST AFRICA" sheetId="6" r:id="rId10"/>
    <sheet name="Graph North Afr. &amp; South Afr." sheetId="8" r:id="rId11"/>
    <sheet name="Graph West, East &amp; Central Afr." sheetId="9" r:id="rId12"/>
    <sheet name="Table 10" sheetId="14" r:id="rId13"/>
    <sheet name="Sheet1" sheetId="16" r:id="rId14"/>
  </sheets>
  <calcPr calcId="162913"/>
</workbook>
</file>

<file path=xl/calcChain.xml><?xml version="1.0" encoding="utf-8"?>
<calcChain xmlns="http://schemas.openxmlformats.org/spreadsheetml/2006/main">
  <c r="L16" i="6" l="1"/>
  <c r="I16" i="6"/>
  <c r="J16" i="6"/>
  <c r="K16" i="6"/>
  <c r="D16" i="6"/>
  <c r="E16" i="6"/>
  <c r="F16" i="6"/>
  <c r="G16" i="6"/>
  <c r="H16" i="6"/>
  <c r="C16" i="6"/>
  <c r="K12" i="6"/>
  <c r="J12" i="6" s="1"/>
  <c r="I12" i="6" s="1"/>
  <c r="H12" i="6" s="1"/>
  <c r="G12" i="6" s="1"/>
  <c r="F12" i="6" s="1"/>
  <c r="E12" i="6" s="1"/>
  <c r="D12" i="6" s="1"/>
  <c r="C12" i="6" s="1"/>
  <c r="L12" i="6"/>
  <c r="L11" i="6"/>
  <c r="K11" i="6" s="1"/>
  <c r="J11" i="6" s="1"/>
  <c r="I11" i="6" s="1"/>
  <c r="H11" i="6" s="1"/>
  <c r="G11" i="6" s="1"/>
  <c r="F11" i="6" s="1"/>
  <c r="E11" i="6" s="1"/>
  <c r="D11" i="6" s="1"/>
  <c r="C11" i="6" s="1"/>
  <c r="K9" i="6"/>
  <c r="J9" i="6" s="1"/>
  <c r="I9" i="6" s="1"/>
  <c r="H9" i="6" s="1"/>
  <c r="G9" i="6" s="1"/>
  <c r="F9" i="6" s="1"/>
  <c r="E9" i="6" s="1"/>
  <c r="D9" i="6" s="1"/>
  <c r="C9" i="6" s="1"/>
  <c r="L9" i="6"/>
  <c r="L8" i="6"/>
  <c r="K8" i="6" s="1"/>
  <c r="J8" i="6" s="1"/>
  <c r="I8" i="6" s="1"/>
  <c r="H8" i="6" s="1"/>
  <c r="G8" i="6" s="1"/>
  <c r="F8" i="6" s="1"/>
  <c r="E8" i="6" s="1"/>
  <c r="D8" i="6" s="1"/>
  <c r="C8" i="6" s="1"/>
  <c r="V60" i="15" l="1"/>
  <c r="W60" i="15"/>
  <c r="X60" i="15"/>
  <c r="Y60" i="15"/>
  <c r="Z60" i="15"/>
  <c r="AA60" i="15"/>
  <c r="AB60" i="15"/>
  <c r="AC60" i="15"/>
  <c r="AD60" i="15"/>
  <c r="AE60" i="15"/>
  <c r="AF60" i="15"/>
  <c r="AG60" i="15"/>
  <c r="AH60" i="15"/>
  <c r="AI60" i="15"/>
  <c r="AJ60" i="15"/>
  <c r="AK60" i="15"/>
  <c r="AL60" i="15"/>
  <c r="AM60" i="15"/>
  <c r="AN60" i="15"/>
  <c r="AO60" i="15"/>
  <c r="AP60" i="15"/>
  <c r="AQ60" i="15"/>
  <c r="AR60" i="15"/>
  <c r="AS60" i="15"/>
  <c r="AT60" i="15"/>
  <c r="AU60" i="15"/>
  <c r="AV60" i="15"/>
  <c r="AW60" i="15"/>
  <c r="AX60" i="15"/>
  <c r="AY60" i="15"/>
  <c r="AZ60" i="15"/>
  <c r="BA60" i="15"/>
  <c r="BB60" i="15"/>
  <c r="BC60" i="15"/>
  <c r="BD60" i="15"/>
  <c r="BE60" i="15"/>
  <c r="BF60" i="15"/>
  <c r="BG60" i="15"/>
  <c r="BH60" i="15"/>
  <c r="BI60" i="15"/>
  <c r="BJ60" i="15"/>
  <c r="BK60" i="15"/>
  <c r="BL60" i="15"/>
  <c r="BM60" i="15"/>
  <c r="BN60" i="15"/>
  <c r="BO60" i="15"/>
  <c r="BP60" i="15"/>
  <c r="BQ60" i="15"/>
  <c r="BR60" i="15"/>
  <c r="BS60" i="15"/>
  <c r="BT60" i="15"/>
  <c r="BU60" i="15"/>
  <c r="BV60" i="15"/>
  <c r="BW60" i="15"/>
  <c r="BX60" i="15"/>
  <c r="BY60" i="15"/>
  <c r="BZ60" i="15"/>
  <c r="CA60" i="15"/>
  <c r="CB60" i="15"/>
  <c r="CC60" i="15"/>
  <c r="CD60" i="15"/>
  <c r="CE60" i="15"/>
  <c r="CF60" i="15"/>
  <c r="CG60" i="15"/>
  <c r="CH60" i="15"/>
  <c r="CI60" i="15"/>
  <c r="CJ60" i="15"/>
  <c r="CK60" i="15"/>
  <c r="CL60" i="15"/>
  <c r="CM60" i="15"/>
  <c r="CN60" i="15"/>
  <c r="CO60" i="15"/>
  <c r="CP60" i="15"/>
  <c r="CQ60" i="15"/>
  <c r="CR60" i="15"/>
  <c r="CS60" i="15"/>
  <c r="CT60" i="15"/>
  <c r="CU60" i="15"/>
  <c r="CV60" i="15"/>
  <c r="CW60" i="15"/>
  <c r="CX60" i="15"/>
  <c r="CY60" i="15"/>
  <c r="CZ60" i="15"/>
  <c r="DA60" i="15"/>
  <c r="DB60" i="15"/>
  <c r="DC60" i="15"/>
  <c r="DD60" i="15"/>
  <c r="DE60" i="15"/>
  <c r="DF60" i="15"/>
  <c r="DG60" i="15"/>
  <c r="M60" i="15"/>
  <c r="N60" i="15"/>
  <c r="O60" i="15"/>
  <c r="P60" i="15"/>
  <c r="Q60" i="15"/>
  <c r="R60" i="15"/>
  <c r="S60" i="15"/>
  <c r="T60" i="15"/>
  <c r="U60" i="15"/>
  <c r="C60" i="15"/>
  <c r="D60" i="15"/>
  <c r="E60" i="15"/>
  <c r="F60" i="15"/>
  <c r="G60" i="15"/>
  <c r="H60" i="15"/>
  <c r="I60" i="15"/>
  <c r="J60" i="15"/>
  <c r="K60" i="15"/>
  <c r="L60" i="15"/>
  <c r="DH60" i="15"/>
  <c r="B60" i="15"/>
  <c r="N5" i="12" l="1"/>
  <c r="M5" i="12"/>
  <c r="L5" i="12"/>
  <c r="K5" i="12"/>
  <c r="J5" i="12"/>
  <c r="I5" i="12"/>
  <c r="H5" i="12"/>
  <c r="G5" i="12"/>
  <c r="F5" i="12"/>
  <c r="E5" i="12"/>
  <c r="D5" i="12"/>
  <c r="O4" i="12"/>
  <c r="O3" i="12"/>
  <c r="J18" i="1"/>
  <c r="K18" i="1"/>
  <c r="O5" i="12" l="1"/>
  <c r="D16" i="1"/>
  <c r="K18" i="2"/>
  <c r="J18" i="2"/>
  <c r="G20" i="2" l="1"/>
  <c r="H20" i="2"/>
  <c r="I20" i="2"/>
  <c r="J20" i="2"/>
  <c r="K20" i="2"/>
  <c r="F20" i="2"/>
  <c r="E20" i="2" s="1"/>
  <c r="D20" i="2" s="1"/>
  <c r="C20" i="2" s="1"/>
  <c r="I18" i="2" l="1"/>
  <c r="H18" i="2"/>
  <c r="G18" i="2"/>
  <c r="F18" i="2"/>
  <c r="H6" i="2"/>
  <c r="G6" i="2" s="1"/>
  <c r="F6" i="2" s="1"/>
  <c r="E6" i="2" s="1"/>
  <c r="D6" i="2" s="1"/>
  <c r="C6" i="2" s="1"/>
  <c r="I18" i="1"/>
  <c r="H18" i="1" s="1"/>
  <c r="F9" i="1"/>
  <c r="E9" i="1" s="1"/>
  <c r="D9" i="1" s="1"/>
  <c r="C9" i="1" s="1"/>
  <c r="L7" i="1"/>
  <c r="K7" i="1" s="1"/>
  <c r="J7" i="1" s="1"/>
  <c r="I7" i="1" s="1"/>
  <c r="H7" i="1" s="1"/>
  <c r="C28" i="1"/>
  <c r="G18" i="1" l="1"/>
  <c r="F18" i="1" s="1"/>
  <c r="G6" i="1"/>
  <c r="F6" i="1" s="1"/>
  <c r="E6" i="1" s="1"/>
  <c r="D6" i="1" s="1"/>
  <c r="C6" i="1" s="1"/>
  <c r="G7" i="1" l="1"/>
  <c r="F7" i="1" s="1"/>
  <c r="E7" i="1" s="1"/>
  <c r="D7" i="1" s="1"/>
  <c r="C7" i="1" s="1"/>
  <c r="L18" i="1"/>
  <c r="M18" i="1"/>
  <c r="N18" i="1"/>
  <c r="O18" i="1"/>
  <c r="P18" i="1"/>
  <c r="Q18" i="1"/>
  <c r="R18" i="1"/>
  <c r="S18" i="1"/>
  <c r="E18" i="1" l="1"/>
  <c r="D18" i="1" s="1"/>
  <c r="K26" i="1"/>
  <c r="H26" i="1"/>
  <c r="I26" i="1"/>
  <c r="J26" i="1"/>
  <c r="G26" i="1"/>
  <c r="F26" i="1"/>
  <c r="E26" i="1"/>
  <c r="D26" i="1"/>
  <c r="S16" i="1"/>
  <c r="R16" i="1"/>
  <c r="Q16" i="1"/>
  <c r="M16" i="1"/>
  <c r="N16" i="1"/>
  <c r="O16" i="1"/>
  <c r="P16" i="1"/>
  <c r="J16" i="1"/>
  <c r="K16" i="1"/>
  <c r="L16" i="1"/>
  <c r="I16" i="1"/>
  <c r="H16" i="1"/>
  <c r="G16" i="1"/>
  <c r="F16" i="1"/>
  <c r="E16" i="1"/>
  <c r="C18" i="1" l="1"/>
  <c r="C22" i="11" l="1"/>
  <c r="B7" i="14" s="1"/>
  <c r="Q13" i="6" l="1"/>
  <c r="P13" i="6"/>
  <c r="N13" i="6"/>
  <c r="N14" i="6" s="1"/>
  <c r="M13" i="6"/>
  <c r="L7" i="6"/>
  <c r="K7" i="6" s="1"/>
  <c r="J7" i="6" s="1"/>
  <c r="I7" i="6"/>
  <c r="H7" i="6" s="1"/>
  <c r="G7" i="6" s="1"/>
  <c r="F7" i="6" s="1"/>
  <c r="E7" i="6" s="1"/>
  <c r="D7" i="6" s="1"/>
  <c r="C7" i="6" s="1"/>
  <c r="L6" i="6"/>
  <c r="K6" i="6"/>
  <c r="J6" i="6"/>
  <c r="I6" i="6" s="1"/>
  <c r="H6" i="6" s="1"/>
  <c r="G6" i="6"/>
  <c r="F6" i="6"/>
  <c r="E6" i="6" s="1"/>
  <c r="D6" i="6" s="1"/>
  <c r="C6" i="6" s="1"/>
  <c r="L5" i="6"/>
  <c r="N25" i="4"/>
  <c r="Q24" i="4"/>
  <c r="P24" i="4"/>
  <c r="L23" i="4"/>
  <c r="K23" i="4" s="1"/>
  <c r="J23" i="4" s="1"/>
  <c r="I23" i="4" s="1"/>
  <c r="H23" i="4" s="1"/>
  <c r="G23" i="4" s="1"/>
  <c r="F23" i="4" s="1"/>
  <c r="E23" i="4" s="1"/>
  <c r="D23" i="4" s="1"/>
  <c r="C23" i="4" s="1"/>
  <c r="L22" i="4"/>
  <c r="K22" i="4" s="1"/>
  <c r="J22" i="4" s="1"/>
  <c r="I22" i="4" s="1"/>
  <c r="H22" i="4" s="1"/>
  <c r="G22" i="4" s="1"/>
  <c r="F22" i="4" s="1"/>
  <c r="E22" i="4" s="1"/>
  <c r="D22" i="4" s="1"/>
  <c r="C22" i="4" s="1"/>
  <c r="L20" i="4"/>
  <c r="K20" i="4" s="1"/>
  <c r="J20" i="4" s="1"/>
  <c r="I20" i="4" s="1"/>
  <c r="H20" i="4" s="1"/>
  <c r="G20" i="4" s="1"/>
  <c r="F20" i="4" s="1"/>
  <c r="E20" i="4" s="1"/>
  <c r="D20" i="4" s="1"/>
  <c r="C20" i="4" s="1"/>
  <c r="L19" i="4"/>
  <c r="K19" i="4" s="1"/>
  <c r="J19" i="4" s="1"/>
  <c r="I19" i="4" s="1"/>
  <c r="H19" i="4" s="1"/>
  <c r="G19" i="4" s="1"/>
  <c r="F19" i="4" s="1"/>
  <c r="E19" i="4" s="1"/>
  <c r="D19" i="4" s="1"/>
  <c r="C19" i="4" s="1"/>
  <c r="L18" i="4"/>
  <c r="K18" i="4" s="1"/>
  <c r="J18" i="4" s="1"/>
  <c r="I18" i="4" s="1"/>
  <c r="H18" i="4" s="1"/>
  <c r="G18" i="4" s="1"/>
  <c r="F18" i="4" s="1"/>
  <c r="E18" i="4" s="1"/>
  <c r="D18" i="4" s="1"/>
  <c r="C18" i="4" s="1"/>
  <c r="L16" i="4"/>
  <c r="K16" i="4" s="1"/>
  <c r="J16" i="4" s="1"/>
  <c r="I16" i="4" s="1"/>
  <c r="H16" i="4" s="1"/>
  <c r="G16" i="4" s="1"/>
  <c r="F16" i="4" s="1"/>
  <c r="E16" i="4" s="1"/>
  <c r="D16" i="4" s="1"/>
  <c r="C16" i="4" s="1"/>
  <c r="L15" i="4"/>
  <c r="K15" i="4" s="1"/>
  <c r="J15" i="4" s="1"/>
  <c r="I15" i="4" s="1"/>
  <c r="H15" i="4" s="1"/>
  <c r="G15" i="4" s="1"/>
  <c r="F15" i="4" s="1"/>
  <c r="E15" i="4" s="1"/>
  <c r="D15" i="4" s="1"/>
  <c r="C15" i="4" s="1"/>
  <c r="L14" i="4"/>
  <c r="K14" i="4" s="1"/>
  <c r="J14" i="4" s="1"/>
  <c r="I14" i="4" s="1"/>
  <c r="H14" i="4" s="1"/>
  <c r="G14" i="4" s="1"/>
  <c r="F14" i="4" s="1"/>
  <c r="E14" i="4" s="1"/>
  <c r="D14" i="4" s="1"/>
  <c r="C14" i="4" s="1"/>
  <c r="L11" i="4"/>
  <c r="K11" i="4" s="1"/>
  <c r="J11" i="4" s="1"/>
  <c r="I11" i="4" s="1"/>
  <c r="H11" i="4" s="1"/>
  <c r="G11" i="4" s="1"/>
  <c r="F11" i="4" s="1"/>
  <c r="E11" i="4" s="1"/>
  <c r="D11" i="4" s="1"/>
  <c r="C11" i="4" s="1"/>
  <c r="L10" i="4"/>
  <c r="K10" i="4" s="1"/>
  <c r="J10" i="4" s="1"/>
  <c r="I10" i="4" s="1"/>
  <c r="H10" i="4" s="1"/>
  <c r="G10" i="4" s="1"/>
  <c r="F10" i="4" s="1"/>
  <c r="E10" i="4" s="1"/>
  <c r="D10" i="4" s="1"/>
  <c r="C10" i="4" s="1"/>
  <c r="L9" i="4"/>
  <c r="K9" i="4" s="1"/>
  <c r="J9" i="4" s="1"/>
  <c r="I9" i="4" s="1"/>
  <c r="H9" i="4" s="1"/>
  <c r="G9" i="4" s="1"/>
  <c r="F9" i="4" s="1"/>
  <c r="E9" i="4" s="1"/>
  <c r="D9" i="4" s="1"/>
  <c r="C9" i="4" s="1"/>
  <c r="L7" i="4"/>
  <c r="K7" i="4" s="1"/>
  <c r="J7" i="4" s="1"/>
  <c r="I7" i="4" s="1"/>
  <c r="H7" i="4" s="1"/>
  <c r="G7" i="4" s="1"/>
  <c r="F7" i="4" s="1"/>
  <c r="E7" i="4" s="1"/>
  <c r="D7" i="4" s="1"/>
  <c r="C7" i="4" s="1"/>
  <c r="L6" i="4"/>
  <c r="K6" i="4" s="1"/>
  <c r="J6" i="4" s="1"/>
  <c r="I6" i="4" s="1"/>
  <c r="H6" i="4" s="1"/>
  <c r="G6" i="4" s="1"/>
  <c r="F6" i="4" s="1"/>
  <c r="E6" i="4" s="1"/>
  <c r="D6" i="4" s="1"/>
  <c r="C6" i="4" s="1"/>
  <c r="L4" i="4"/>
  <c r="N20" i="5"/>
  <c r="N19" i="5"/>
  <c r="M19" i="5"/>
  <c r="L18" i="5"/>
  <c r="K18" i="5"/>
  <c r="J18" i="5" s="1"/>
  <c r="I18" i="5" s="1"/>
  <c r="H18" i="5" s="1"/>
  <c r="G18" i="5" s="1"/>
  <c r="F18" i="5" s="1"/>
  <c r="E18" i="5" s="1"/>
  <c r="D18" i="5" s="1"/>
  <c r="C18" i="5" s="1"/>
  <c r="L17" i="5"/>
  <c r="K17" i="5"/>
  <c r="J17" i="5" s="1"/>
  <c r="I17" i="5" s="1"/>
  <c r="H17" i="5" s="1"/>
  <c r="G17" i="5" s="1"/>
  <c r="F17" i="5" s="1"/>
  <c r="E17" i="5" s="1"/>
  <c r="D17" i="5" s="1"/>
  <c r="C17" i="5" s="1"/>
  <c r="L16" i="5"/>
  <c r="K16" i="5" s="1"/>
  <c r="J16" i="5" s="1"/>
  <c r="I16" i="5" s="1"/>
  <c r="H16" i="5" s="1"/>
  <c r="G16" i="5" s="1"/>
  <c r="F16" i="5" s="1"/>
  <c r="E16" i="5" s="1"/>
  <c r="D16" i="5" s="1"/>
  <c r="C16" i="5" s="1"/>
  <c r="L15" i="5"/>
  <c r="K15" i="5" s="1"/>
  <c r="J15" i="5" s="1"/>
  <c r="I15" i="5" s="1"/>
  <c r="H15" i="5" s="1"/>
  <c r="G15" i="5" s="1"/>
  <c r="F15" i="5" s="1"/>
  <c r="E15" i="5" s="1"/>
  <c r="D15" i="5" s="1"/>
  <c r="C15" i="5" s="1"/>
  <c r="L14" i="5"/>
  <c r="K14" i="5"/>
  <c r="J14" i="5" s="1"/>
  <c r="I14" i="5" s="1"/>
  <c r="H14" i="5" s="1"/>
  <c r="G14" i="5" s="1"/>
  <c r="F14" i="5" s="1"/>
  <c r="E14" i="5" s="1"/>
  <c r="D14" i="5" s="1"/>
  <c r="C14" i="5" s="1"/>
  <c r="L13" i="5"/>
  <c r="K13" i="5"/>
  <c r="J13" i="5" s="1"/>
  <c r="I13" i="5" s="1"/>
  <c r="H13" i="5" s="1"/>
  <c r="G13" i="5" s="1"/>
  <c r="F13" i="5" s="1"/>
  <c r="E13" i="5" s="1"/>
  <c r="D13" i="5" s="1"/>
  <c r="C13" i="5" s="1"/>
  <c r="L12" i="5"/>
  <c r="K12" i="5" s="1"/>
  <c r="J12" i="5" s="1"/>
  <c r="I12" i="5" s="1"/>
  <c r="H12" i="5" s="1"/>
  <c r="G12" i="5" s="1"/>
  <c r="F12" i="5" s="1"/>
  <c r="E12" i="5" s="1"/>
  <c r="D12" i="5" s="1"/>
  <c r="C12" i="5" s="1"/>
  <c r="L11" i="5"/>
  <c r="K11" i="5" s="1"/>
  <c r="J11" i="5" s="1"/>
  <c r="I11" i="5" s="1"/>
  <c r="H11" i="5" s="1"/>
  <c r="G11" i="5" s="1"/>
  <c r="F11" i="5" s="1"/>
  <c r="E11" i="5" s="1"/>
  <c r="D11" i="5" s="1"/>
  <c r="C11" i="5" s="1"/>
  <c r="L9" i="5"/>
  <c r="K9" i="5"/>
  <c r="J9" i="5" s="1"/>
  <c r="I9" i="5" s="1"/>
  <c r="H9" i="5" s="1"/>
  <c r="G9" i="5" s="1"/>
  <c r="F9" i="5" s="1"/>
  <c r="E9" i="5" s="1"/>
  <c r="D9" i="5" s="1"/>
  <c r="C9" i="5" s="1"/>
  <c r="L8" i="5"/>
  <c r="K8" i="5"/>
  <c r="J8" i="5" s="1"/>
  <c r="I8" i="5" s="1"/>
  <c r="H8" i="5" s="1"/>
  <c r="G8" i="5" s="1"/>
  <c r="F8" i="5" s="1"/>
  <c r="E8" i="5" s="1"/>
  <c r="D8" i="5" s="1"/>
  <c r="C8" i="5" s="1"/>
  <c r="L6" i="5"/>
  <c r="K6" i="5" s="1"/>
  <c r="J6" i="5" s="1"/>
  <c r="I6" i="5" s="1"/>
  <c r="H6" i="5" s="1"/>
  <c r="G6" i="5" s="1"/>
  <c r="F6" i="5" s="1"/>
  <c r="E6" i="5" s="1"/>
  <c r="D6" i="5" s="1"/>
  <c r="C6" i="5" s="1"/>
  <c r="L5" i="5"/>
  <c r="N27" i="3"/>
  <c r="N28" i="3" s="1"/>
  <c r="M27" i="3"/>
  <c r="L26" i="3"/>
  <c r="K26" i="3" s="1"/>
  <c r="J26" i="3" s="1"/>
  <c r="I26" i="3" s="1"/>
  <c r="H26" i="3" s="1"/>
  <c r="G26" i="3" s="1"/>
  <c r="F26" i="3" s="1"/>
  <c r="E26" i="3" s="1"/>
  <c r="D26" i="3" s="1"/>
  <c r="C26" i="3" s="1"/>
  <c r="L25" i="3"/>
  <c r="K25" i="3"/>
  <c r="J25" i="3" s="1"/>
  <c r="I25" i="3" s="1"/>
  <c r="H25" i="3"/>
  <c r="G25" i="3" s="1"/>
  <c r="F25" i="3" s="1"/>
  <c r="E25" i="3" s="1"/>
  <c r="D25" i="3" s="1"/>
  <c r="C25" i="3" s="1"/>
  <c r="L24" i="3"/>
  <c r="K24" i="3" s="1"/>
  <c r="J24" i="3" s="1"/>
  <c r="I24" i="3" s="1"/>
  <c r="H24" i="3" s="1"/>
  <c r="G24" i="3" s="1"/>
  <c r="F24" i="3" s="1"/>
  <c r="E24" i="3" s="1"/>
  <c r="D24" i="3" s="1"/>
  <c r="C24" i="3" s="1"/>
  <c r="L23" i="3"/>
  <c r="K23" i="3" s="1"/>
  <c r="J23" i="3" s="1"/>
  <c r="I23" i="3" s="1"/>
  <c r="H23" i="3" s="1"/>
  <c r="G23" i="3" s="1"/>
  <c r="F23" i="3" s="1"/>
  <c r="E23" i="3" s="1"/>
  <c r="D23" i="3" s="1"/>
  <c r="C23" i="3" s="1"/>
  <c r="L22" i="3"/>
  <c r="K22" i="3" s="1"/>
  <c r="J22" i="3"/>
  <c r="I22" i="3" s="1"/>
  <c r="H22" i="3" s="1"/>
  <c r="G22" i="3" s="1"/>
  <c r="F22" i="3" s="1"/>
  <c r="E22" i="3" s="1"/>
  <c r="D22" i="3" s="1"/>
  <c r="C22" i="3" s="1"/>
  <c r="L21" i="3"/>
  <c r="K21" i="3" s="1"/>
  <c r="J21" i="3" s="1"/>
  <c r="I21" i="3" s="1"/>
  <c r="H21" i="3" s="1"/>
  <c r="G21" i="3" s="1"/>
  <c r="F21" i="3" s="1"/>
  <c r="E21" i="3" s="1"/>
  <c r="D21" i="3" s="1"/>
  <c r="C21" i="3" s="1"/>
  <c r="L19" i="3"/>
  <c r="K19" i="3" s="1"/>
  <c r="J19" i="3"/>
  <c r="I19" i="3"/>
  <c r="H19" i="3" s="1"/>
  <c r="G19" i="3" s="1"/>
  <c r="F19" i="3" s="1"/>
  <c r="E19" i="3" s="1"/>
  <c r="D19" i="3" s="1"/>
  <c r="C19" i="3" s="1"/>
  <c r="L18" i="3"/>
  <c r="K18" i="3"/>
  <c r="J18" i="3" s="1"/>
  <c r="I18" i="3" s="1"/>
  <c r="H18" i="3" s="1"/>
  <c r="G18" i="3" s="1"/>
  <c r="F18" i="3" s="1"/>
  <c r="E18" i="3" s="1"/>
  <c r="D18" i="3" s="1"/>
  <c r="C18" i="3" s="1"/>
  <c r="L16" i="3"/>
  <c r="K16" i="3" s="1"/>
  <c r="J16" i="3" s="1"/>
  <c r="I16" i="3" s="1"/>
  <c r="H16" i="3" s="1"/>
  <c r="G16" i="3" s="1"/>
  <c r="F16" i="3" s="1"/>
  <c r="E16" i="3" s="1"/>
  <c r="D16" i="3" s="1"/>
  <c r="C16" i="3" s="1"/>
  <c r="L15" i="3"/>
  <c r="K15" i="3"/>
  <c r="J15" i="3" s="1"/>
  <c r="I15" i="3" s="1"/>
  <c r="H15" i="3"/>
  <c r="G15" i="3" s="1"/>
  <c r="F15" i="3" s="1"/>
  <c r="E15" i="3" s="1"/>
  <c r="D15" i="3" s="1"/>
  <c r="C15" i="3" s="1"/>
  <c r="L14" i="3"/>
  <c r="K14" i="3" s="1"/>
  <c r="J14" i="3" s="1"/>
  <c r="I14" i="3" s="1"/>
  <c r="H14" i="3" s="1"/>
  <c r="G14" i="3" s="1"/>
  <c r="F14" i="3" s="1"/>
  <c r="E14" i="3" s="1"/>
  <c r="D14" i="3" s="1"/>
  <c r="C14" i="3" s="1"/>
  <c r="L13" i="3"/>
  <c r="K13" i="3" s="1"/>
  <c r="J13" i="3" s="1"/>
  <c r="I13" i="3" s="1"/>
  <c r="H13" i="3" s="1"/>
  <c r="G13" i="3" s="1"/>
  <c r="F13" i="3" s="1"/>
  <c r="E13" i="3" s="1"/>
  <c r="D13" i="3" s="1"/>
  <c r="C13" i="3" s="1"/>
  <c r="L11" i="3"/>
  <c r="K11" i="3" s="1"/>
  <c r="J11" i="3"/>
  <c r="I11" i="3" s="1"/>
  <c r="H11" i="3" s="1"/>
  <c r="G11" i="3" s="1"/>
  <c r="F11" i="3" s="1"/>
  <c r="E11" i="3" s="1"/>
  <c r="D11" i="3" s="1"/>
  <c r="C11" i="3" s="1"/>
  <c r="L10" i="3"/>
  <c r="K10" i="3" s="1"/>
  <c r="J10" i="3" s="1"/>
  <c r="I10" i="3" s="1"/>
  <c r="H10" i="3" s="1"/>
  <c r="G10" i="3" s="1"/>
  <c r="F10" i="3" s="1"/>
  <c r="E10" i="3" s="1"/>
  <c r="D10" i="3" s="1"/>
  <c r="C10" i="3" s="1"/>
  <c r="L9" i="3"/>
  <c r="K9" i="3" s="1"/>
  <c r="J9" i="3"/>
  <c r="I9" i="3"/>
  <c r="H9" i="3" s="1"/>
  <c r="G9" i="3" s="1"/>
  <c r="F9" i="3" s="1"/>
  <c r="E9" i="3" s="1"/>
  <c r="D9" i="3" s="1"/>
  <c r="C9" i="3" s="1"/>
  <c r="L8" i="3"/>
  <c r="L27" i="3" s="1"/>
  <c r="K8" i="3"/>
  <c r="J8" i="3" s="1"/>
  <c r="I8" i="3" s="1"/>
  <c r="H8" i="3" s="1"/>
  <c r="G8" i="3" s="1"/>
  <c r="F8" i="3" s="1"/>
  <c r="E8" i="3" s="1"/>
  <c r="D8" i="3" s="1"/>
  <c r="C8" i="3" s="1"/>
  <c r="L7" i="3"/>
  <c r="K7" i="3" s="1"/>
  <c r="J7" i="3" s="1"/>
  <c r="I7" i="3" s="1"/>
  <c r="H7" i="3" s="1"/>
  <c r="G7" i="3" s="1"/>
  <c r="F7" i="3" s="1"/>
  <c r="E7" i="3" s="1"/>
  <c r="D7" i="3" s="1"/>
  <c r="C7" i="3" s="1"/>
  <c r="L6" i="3"/>
  <c r="K6" i="3"/>
  <c r="J6" i="3" s="1"/>
  <c r="I6" i="3" s="1"/>
  <c r="H6" i="3"/>
  <c r="G6" i="3" s="1"/>
  <c r="F6" i="3" s="1"/>
  <c r="E6" i="3" s="1"/>
  <c r="D6" i="3" s="1"/>
  <c r="C6" i="3" s="1"/>
  <c r="L5" i="3"/>
  <c r="K5" i="3" s="1"/>
  <c r="J5" i="3" s="1"/>
  <c r="I5" i="3" s="1"/>
  <c r="H5" i="3" s="1"/>
  <c r="G5" i="3" s="1"/>
  <c r="F5" i="3" s="1"/>
  <c r="E5" i="3" s="1"/>
  <c r="D5" i="3" s="1"/>
  <c r="C5" i="3" s="1"/>
  <c r="L4" i="3"/>
  <c r="K4" i="3" s="1"/>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Q10" i="2"/>
  <c r="P10" i="2"/>
  <c r="N6" i="2"/>
  <c r="N10" i="2" s="1"/>
  <c r="M6" i="2"/>
  <c r="L4" i="2" s="1"/>
  <c r="L6" i="2"/>
  <c r="K6" i="2"/>
  <c r="J6" i="2"/>
  <c r="I6" i="2"/>
  <c r="Q10" i="1"/>
  <c r="P10" i="1"/>
  <c r="L8" i="1"/>
  <c r="K8" i="1" s="1"/>
  <c r="J8" i="1" s="1"/>
  <c r="N10" i="1"/>
  <c r="N22" i="11"/>
  <c r="M22" i="11"/>
  <c r="L22" i="11"/>
  <c r="K22" i="11"/>
  <c r="J22" i="11"/>
  <c r="I22" i="11"/>
  <c r="H22" i="11"/>
  <c r="G22" i="11"/>
  <c r="F22" i="11"/>
  <c r="E22" i="11"/>
  <c r="D22" i="11"/>
  <c r="N10" i="11"/>
  <c r="M10" i="11"/>
  <c r="N9" i="11"/>
  <c r="M9" i="11"/>
  <c r="N8" i="11"/>
  <c r="M8" i="11"/>
  <c r="N7" i="11"/>
  <c r="M7" i="11"/>
  <c r="M28" i="3" l="1"/>
  <c r="L7" i="11"/>
  <c r="L28" i="3"/>
  <c r="J4" i="3"/>
  <c r="K27" i="3"/>
  <c r="F23" i="11"/>
  <c r="C10" i="14" s="1"/>
  <c r="B10" i="14"/>
  <c r="J23" i="11"/>
  <c r="C14" i="14" s="1"/>
  <c r="B14" i="14"/>
  <c r="N23" i="11"/>
  <c r="C18" i="14" s="1"/>
  <c r="B18" i="14"/>
  <c r="L19" i="5"/>
  <c r="L8" i="11" s="1"/>
  <c r="K5" i="5"/>
  <c r="J5" i="5" s="1"/>
  <c r="K5" i="6"/>
  <c r="L13" i="6"/>
  <c r="M14" i="6" s="1"/>
  <c r="G23" i="11"/>
  <c r="C11" i="14" s="1"/>
  <c r="B11" i="14"/>
  <c r="K23" i="11"/>
  <c r="C15" i="14" s="1"/>
  <c r="B15" i="14"/>
  <c r="D23" i="11"/>
  <c r="C8" i="14" s="1"/>
  <c r="B8" i="14"/>
  <c r="H23" i="11"/>
  <c r="C12" i="14" s="1"/>
  <c r="B12" i="14"/>
  <c r="L23" i="11"/>
  <c r="C16" i="14" s="1"/>
  <c r="B16" i="14"/>
  <c r="E23" i="11"/>
  <c r="C9" i="14" s="1"/>
  <c r="B9" i="14"/>
  <c r="I23" i="11"/>
  <c r="C13" i="14" s="1"/>
  <c r="B13" i="14"/>
  <c r="M23" i="11"/>
  <c r="C17" i="14" s="1"/>
  <c r="B17" i="14"/>
  <c r="K4" i="2"/>
  <c r="J4" i="2" s="1"/>
  <c r="I4" i="2" s="1"/>
  <c r="H4" i="2" s="1"/>
  <c r="G4" i="2" s="1"/>
  <c r="F4" i="2" s="1"/>
  <c r="E4" i="2" s="1"/>
  <c r="D4" i="2" s="1"/>
  <c r="C4" i="2" s="1"/>
  <c r="L7" i="2"/>
  <c r="L8" i="2" s="1"/>
  <c r="L9" i="2" s="1"/>
  <c r="L5" i="2"/>
  <c r="K5" i="2" s="1"/>
  <c r="J5" i="2" s="1"/>
  <c r="I5" i="2" s="1"/>
  <c r="H5" i="2" s="1"/>
  <c r="G5" i="2" s="1"/>
  <c r="F5" i="2" s="1"/>
  <c r="E5" i="2" s="1"/>
  <c r="D5" i="2" s="1"/>
  <c r="C5" i="2" s="1"/>
  <c r="M10" i="2"/>
  <c r="M6" i="11" s="1"/>
  <c r="N11" i="2"/>
  <c r="N6" i="11"/>
  <c r="M10" i="1"/>
  <c r="N11" i="1" s="1"/>
  <c r="I8" i="1"/>
  <c r="H8" i="1" s="1"/>
  <c r="G8" i="1" s="1"/>
  <c r="F8" i="1" s="1"/>
  <c r="E8" i="1" s="1"/>
  <c r="D8" i="1" s="1"/>
  <c r="C8" i="1" s="1"/>
  <c r="L5" i="1"/>
  <c r="K5" i="1" s="1"/>
  <c r="J5" i="1" s="1"/>
  <c r="I5" i="1" s="1"/>
  <c r="H5" i="1" s="1"/>
  <c r="G5" i="1" s="1"/>
  <c r="F5" i="1" s="1"/>
  <c r="E5" i="1" s="1"/>
  <c r="D5" i="1" s="1"/>
  <c r="C5" i="1" s="1"/>
  <c r="N5" i="11"/>
  <c r="L4" i="1"/>
  <c r="K4" i="4"/>
  <c r="L24" i="4"/>
  <c r="J19" i="5"/>
  <c r="I5" i="5"/>
  <c r="M20" i="5"/>
  <c r="K19" i="5"/>
  <c r="L10" i="11" l="1"/>
  <c r="K13" i="6"/>
  <c r="J5" i="6"/>
  <c r="J27" i="3"/>
  <c r="I4" i="3"/>
  <c r="K7" i="11"/>
  <c r="K7" i="2"/>
  <c r="N11" i="11"/>
  <c r="D18" i="14" s="1"/>
  <c r="L10" i="2"/>
  <c r="M5" i="11"/>
  <c r="M11" i="11" s="1"/>
  <c r="D17" i="14" s="1"/>
  <c r="K4" i="1"/>
  <c r="L10" i="1"/>
  <c r="L9" i="11"/>
  <c r="M25" i="4"/>
  <c r="K24" i="4"/>
  <c r="L25" i="4" s="1"/>
  <c r="J4" i="4"/>
  <c r="K8" i="11"/>
  <c r="K20" i="5"/>
  <c r="H5" i="5"/>
  <c r="I19" i="5"/>
  <c r="L20" i="5"/>
  <c r="J8" i="11"/>
  <c r="J7" i="11" l="1"/>
  <c r="I27" i="3"/>
  <c r="H4" i="3"/>
  <c r="J13" i="6"/>
  <c r="I5" i="6"/>
  <c r="K28" i="3"/>
  <c r="K10" i="11"/>
  <c r="K14" i="6"/>
  <c r="L14" i="6"/>
  <c r="K8" i="2"/>
  <c r="K9" i="2" s="1"/>
  <c r="K10" i="2" s="1"/>
  <c r="J7" i="2"/>
  <c r="M11" i="2"/>
  <c r="L6" i="11"/>
  <c r="N12" i="11"/>
  <c r="E18" i="14" s="1"/>
  <c r="L5" i="11"/>
  <c r="M11" i="1"/>
  <c r="K10" i="1"/>
  <c r="J4" i="1"/>
  <c r="K9" i="11"/>
  <c r="J24" i="4"/>
  <c r="I4" i="4"/>
  <c r="I8" i="11"/>
  <c r="J20" i="5"/>
  <c r="H19" i="5"/>
  <c r="G5" i="5"/>
  <c r="H27" i="3" l="1"/>
  <c r="G4" i="3"/>
  <c r="I28" i="3"/>
  <c r="I7" i="11"/>
  <c r="I13" i="6"/>
  <c r="I10" i="11" s="1"/>
  <c r="H5" i="6"/>
  <c r="J10" i="11"/>
  <c r="J28" i="3"/>
  <c r="L11" i="11"/>
  <c r="D16" i="14" s="1"/>
  <c r="I7" i="2"/>
  <c r="J8" i="2"/>
  <c r="J9" i="2" s="1"/>
  <c r="J10" i="2"/>
  <c r="J6" i="11" s="1"/>
  <c r="L11" i="2"/>
  <c r="K6" i="11"/>
  <c r="K5" i="11"/>
  <c r="I4" i="1"/>
  <c r="J10" i="1"/>
  <c r="L11" i="1"/>
  <c r="I24" i="4"/>
  <c r="H4" i="4"/>
  <c r="J9" i="11"/>
  <c r="J25" i="4"/>
  <c r="K25" i="4"/>
  <c r="H8" i="11"/>
  <c r="F5" i="5"/>
  <c r="G19" i="5"/>
  <c r="I20" i="5"/>
  <c r="J14" i="6" l="1"/>
  <c r="G5" i="6"/>
  <c r="H13" i="6"/>
  <c r="K11" i="11"/>
  <c r="D15" i="14" s="1"/>
  <c r="F4" i="3"/>
  <c r="G27" i="3"/>
  <c r="H7" i="11"/>
  <c r="H28" i="3"/>
  <c r="M12" i="11"/>
  <c r="E17" i="14" s="1"/>
  <c r="F16" i="14" s="1"/>
  <c r="K11" i="2"/>
  <c r="H7" i="2"/>
  <c r="I8" i="2"/>
  <c r="I9" i="2" s="1"/>
  <c r="I10" i="2"/>
  <c r="J5" i="11"/>
  <c r="J11" i="11" s="1"/>
  <c r="K11" i="1"/>
  <c r="I10" i="1"/>
  <c r="J11" i="1" s="1"/>
  <c r="H4" i="1"/>
  <c r="G4" i="4"/>
  <c r="H24" i="4"/>
  <c r="I25" i="4" s="1"/>
  <c r="I9" i="11"/>
  <c r="G8" i="11"/>
  <c r="G20" i="5"/>
  <c r="H20" i="5"/>
  <c r="F19" i="5"/>
  <c r="E5" i="5"/>
  <c r="L12" i="11" l="1"/>
  <c r="E16" i="14" s="1"/>
  <c r="F15" i="14" s="1"/>
  <c r="I14" i="6"/>
  <c r="H10" i="11"/>
  <c r="F27" i="3"/>
  <c r="E4" i="3"/>
  <c r="G28" i="3"/>
  <c r="G7" i="11"/>
  <c r="G13" i="6"/>
  <c r="H14" i="6" s="1"/>
  <c r="F5" i="6"/>
  <c r="J11" i="2"/>
  <c r="I6" i="11"/>
  <c r="G7" i="2"/>
  <c r="H8" i="2"/>
  <c r="H9" i="2" s="1"/>
  <c r="H10" i="2" s="1"/>
  <c r="H6" i="11" s="1"/>
  <c r="D14" i="14"/>
  <c r="K12" i="11"/>
  <c r="E15" i="14" s="1"/>
  <c r="H10" i="1"/>
  <c r="G4" i="1"/>
  <c r="I5" i="11"/>
  <c r="G24" i="4"/>
  <c r="F4" i="4"/>
  <c r="H25" i="4"/>
  <c r="H9" i="11"/>
  <c r="D5" i="5"/>
  <c r="E19" i="5"/>
  <c r="F8" i="11"/>
  <c r="F14" i="14" l="1"/>
  <c r="I11" i="2"/>
  <c r="E5" i="6"/>
  <c r="F13" i="6"/>
  <c r="E27" i="3"/>
  <c r="F28" i="3" s="1"/>
  <c r="D4" i="3"/>
  <c r="I11" i="11"/>
  <c r="D13" i="14" s="1"/>
  <c r="G10" i="11"/>
  <c r="F7" i="11"/>
  <c r="F7" i="2"/>
  <c r="G8" i="2"/>
  <c r="G9" i="2" s="1"/>
  <c r="G10" i="2" s="1"/>
  <c r="G10" i="1"/>
  <c r="F4" i="1"/>
  <c r="H5" i="11"/>
  <c r="H11" i="11" s="1"/>
  <c r="I11" i="1"/>
  <c r="F24" i="4"/>
  <c r="G25" i="4" s="1"/>
  <c r="E4" i="4"/>
  <c r="G9" i="11"/>
  <c r="D19" i="5"/>
  <c r="E20" i="5" s="1"/>
  <c r="C5" i="5"/>
  <c r="C19" i="5" s="1"/>
  <c r="C8" i="11" s="1"/>
  <c r="E8" i="11"/>
  <c r="F20" i="5"/>
  <c r="J12" i="11" l="1"/>
  <c r="E14" i="14" s="1"/>
  <c r="F13" i="14" s="1"/>
  <c r="E13" i="6"/>
  <c r="E10" i="11" s="1"/>
  <c r="D5" i="6"/>
  <c r="C4" i="3"/>
  <c r="C27" i="3" s="1"/>
  <c r="C7" i="11" s="1"/>
  <c r="D27" i="3"/>
  <c r="F14" i="6"/>
  <c r="F10" i="11"/>
  <c r="G14" i="6"/>
  <c r="E7" i="11"/>
  <c r="G6" i="11"/>
  <c r="H11" i="2"/>
  <c r="E7" i="2"/>
  <c r="F8" i="2"/>
  <c r="F9" i="2" s="1"/>
  <c r="F10" i="2" s="1"/>
  <c r="D12" i="14"/>
  <c r="I12" i="11"/>
  <c r="E13" i="14" s="1"/>
  <c r="E4" i="1"/>
  <c r="F10" i="1"/>
  <c r="G5" i="11"/>
  <c r="G11" i="11" s="1"/>
  <c r="H11" i="1"/>
  <c r="E24" i="4"/>
  <c r="F25" i="4" s="1"/>
  <c r="D4" i="4"/>
  <c r="F9" i="11"/>
  <c r="D8" i="11"/>
  <c r="D20" i="5"/>
  <c r="F12" i="14" l="1"/>
  <c r="D7" i="11"/>
  <c r="D28" i="3"/>
  <c r="C5" i="6"/>
  <c r="C13" i="6" s="1"/>
  <c r="C10" i="11" s="1"/>
  <c r="D13" i="6"/>
  <c r="E28" i="3"/>
  <c r="F6" i="11"/>
  <c r="G11" i="2"/>
  <c r="D7" i="2"/>
  <c r="E8" i="2"/>
  <c r="E9" i="2" s="1"/>
  <c r="E10" i="2" s="1"/>
  <c r="D11" i="14"/>
  <c r="H12" i="11"/>
  <c r="E12" i="14" s="1"/>
  <c r="F5" i="11"/>
  <c r="F11" i="11" s="1"/>
  <c r="E10" i="1"/>
  <c r="F11" i="1" s="1"/>
  <c r="D4" i="1"/>
  <c r="G11" i="1"/>
  <c r="C4" i="4"/>
  <c r="C24" i="4" s="1"/>
  <c r="C9" i="11" s="1"/>
  <c r="D24" i="4"/>
  <c r="E9" i="11"/>
  <c r="E25" i="4"/>
  <c r="F11" i="14" l="1"/>
  <c r="E14" i="6"/>
  <c r="D14" i="6"/>
  <c r="D10" i="11"/>
  <c r="E6" i="11"/>
  <c r="F11" i="2"/>
  <c r="C7" i="2"/>
  <c r="D8" i="2"/>
  <c r="D9" i="2" s="1"/>
  <c r="D10" i="2" s="1"/>
  <c r="D10" i="14"/>
  <c r="G12" i="11"/>
  <c r="E11" i="14" s="1"/>
  <c r="D10" i="1"/>
  <c r="E11" i="1" s="1"/>
  <c r="C4" i="1"/>
  <c r="C10" i="1" s="1"/>
  <c r="C5" i="11" s="1"/>
  <c r="E5" i="11"/>
  <c r="D25" i="4"/>
  <c r="D9" i="11"/>
  <c r="F10" i="14" l="1"/>
  <c r="D6" i="11"/>
  <c r="E11" i="2"/>
  <c r="E11" i="11"/>
  <c r="D9" i="14" s="1"/>
  <c r="C8" i="2"/>
  <c r="C9" i="2" s="1"/>
  <c r="C10" i="2" s="1"/>
  <c r="D5" i="11"/>
  <c r="D11" i="11" s="1"/>
  <c r="D11" i="1"/>
  <c r="F12" i="11" l="1"/>
  <c r="E10" i="14" s="1"/>
  <c r="F9" i="14" s="1"/>
  <c r="C6" i="11"/>
  <c r="C11" i="11" s="1"/>
  <c r="D7" i="14" s="1"/>
  <c r="D11" i="2"/>
  <c r="E12" i="11"/>
  <c r="E9" i="14" s="1"/>
  <c r="D8" i="14"/>
  <c r="F8" i="14" l="1"/>
  <c r="D12" i="11"/>
  <c r="E8" i="14" s="1"/>
  <c r="F7" i="14" l="1"/>
</calcChain>
</file>

<file path=xl/sharedStrings.xml><?xml version="1.0" encoding="utf-8"?>
<sst xmlns="http://schemas.openxmlformats.org/spreadsheetml/2006/main" count="484" uniqueCount="208">
  <si>
    <t>UN 2006</t>
  </si>
  <si>
    <t>Territories</t>
  </si>
  <si>
    <t>Slave-trade region</t>
  </si>
  <si>
    <t>Mauritania</t>
  </si>
  <si>
    <t>Senegambia</t>
  </si>
  <si>
    <t>Senegal</t>
  </si>
  <si>
    <t>Gambia</t>
  </si>
  <si>
    <t>Guine-Bissau</t>
  </si>
  <si>
    <t>Upper Guinea</t>
  </si>
  <si>
    <t>Guinee</t>
  </si>
  <si>
    <t>Sierra Leone</t>
  </si>
  <si>
    <t>Liberia</t>
  </si>
  <si>
    <t>Ivory Coast</t>
  </si>
  <si>
    <t>Grain Coast</t>
  </si>
  <si>
    <t>Ghana</t>
  </si>
  <si>
    <t xml:space="preserve">  Akan</t>
  </si>
  <si>
    <t>Gold Coast</t>
  </si>
  <si>
    <t xml:space="preserve">  TVT</t>
  </si>
  <si>
    <t xml:space="preserve">  N. Gold Coast</t>
  </si>
  <si>
    <t>W. Sudan</t>
  </si>
  <si>
    <t>Togo</t>
  </si>
  <si>
    <t>Dahomey</t>
  </si>
  <si>
    <t xml:space="preserve">  S. Dahomey</t>
  </si>
  <si>
    <t>Bight of Benin</t>
  </si>
  <si>
    <t xml:space="preserve">  N. Dahomey</t>
  </si>
  <si>
    <t>C. Sudan</t>
  </si>
  <si>
    <t>Nigeria</t>
  </si>
  <si>
    <t xml:space="preserve">  W. Nigeria</t>
  </si>
  <si>
    <t xml:space="preserve">  E. Nigeria</t>
  </si>
  <si>
    <t>Bight of Biafra</t>
  </si>
  <si>
    <t xml:space="preserve">  N. Nigeria</t>
  </si>
  <si>
    <t>Niger</t>
  </si>
  <si>
    <t>Upper Volta</t>
  </si>
  <si>
    <t>Mali</t>
  </si>
  <si>
    <t>Chad</t>
  </si>
  <si>
    <t>Central African Rep</t>
  </si>
  <si>
    <t xml:space="preserve">  W. Ubangi-Chari</t>
  </si>
  <si>
    <t>Loango</t>
  </si>
  <si>
    <t xml:space="preserve">  E. Ubangi-Chari</t>
  </si>
  <si>
    <t>Cameroon</t>
  </si>
  <si>
    <t xml:space="preserve">  Br. Cameroon</t>
  </si>
  <si>
    <t xml:space="preserve">  SW Fr. Cam.</t>
  </si>
  <si>
    <t xml:space="preserve">  N. Cam.</t>
  </si>
  <si>
    <t>Equatorial Guinea</t>
  </si>
  <si>
    <t xml:space="preserve">  Fernando Po</t>
  </si>
  <si>
    <t xml:space="preserve">  Rio Muni</t>
  </si>
  <si>
    <t>Forest</t>
  </si>
  <si>
    <t>Gabon</t>
  </si>
  <si>
    <t>Congo-Brazzaville</t>
  </si>
  <si>
    <t>Congo-Kinshasa</t>
  </si>
  <si>
    <t xml:space="preserve">  Low &amp; Mid Congo</t>
  </si>
  <si>
    <t xml:space="preserve">  Kivu</t>
  </si>
  <si>
    <t>Tanzania</t>
  </si>
  <si>
    <t xml:space="preserve">  Katanga</t>
  </si>
  <si>
    <t>Angola</t>
  </si>
  <si>
    <t xml:space="preserve">  Cabinda</t>
  </si>
  <si>
    <t xml:space="preserve">  Angola Other</t>
  </si>
  <si>
    <t>Somalia</t>
  </si>
  <si>
    <t xml:space="preserve">  Br. Somalia</t>
  </si>
  <si>
    <t>Horn</t>
  </si>
  <si>
    <t xml:space="preserve">  Ital. Somalia</t>
  </si>
  <si>
    <t>Djibouti</t>
  </si>
  <si>
    <t>Ethiopia</t>
  </si>
  <si>
    <t>Eritrea</t>
  </si>
  <si>
    <t>Sudan</t>
  </si>
  <si>
    <t xml:space="preserve">  S. Sudan</t>
  </si>
  <si>
    <t>E. Sudan</t>
  </si>
  <si>
    <t xml:space="preserve">  N. Sudan</t>
  </si>
  <si>
    <t>Mozambique</t>
  </si>
  <si>
    <t xml:space="preserve">  S. Mozambique</t>
  </si>
  <si>
    <t xml:space="preserve">  N. Mozambique</t>
  </si>
  <si>
    <t>Malawi</t>
  </si>
  <si>
    <t xml:space="preserve">  S. Nyasaland</t>
  </si>
  <si>
    <t xml:space="preserve">  N. Nyasaland</t>
  </si>
  <si>
    <t>Tanganyika</t>
  </si>
  <si>
    <t>Zambia</t>
  </si>
  <si>
    <t xml:space="preserve">  W. N. Rhodesia</t>
  </si>
  <si>
    <t xml:space="preserve">  E. N. Rhodesia</t>
  </si>
  <si>
    <t>Madagascar</t>
  </si>
  <si>
    <t>Rwanda</t>
  </si>
  <si>
    <t>Burundi</t>
  </si>
  <si>
    <t>Kenya</t>
  </si>
  <si>
    <t>Uganda</t>
  </si>
  <si>
    <t>Namibia</t>
  </si>
  <si>
    <t>So. Africa</t>
  </si>
  <si>
    <t>Botswana</t>
  </si>
  <si>
    <t xml:space="preserve">South Africa  </t>
  </si>
  <si>
    <t>Swaziland</t>
  </si>
  <si>
    <t>Lesotho</t>
  </si>
  <si>
    <t>Zimbabwe</t>
  </si>
  <si>
    <t>Morocco</t>
  </si>
  <si>
    <t>Spanish Sahara</t>
  </si>
  <si>
    <t>Algeria</t>
  </si>
  <si>
    <t>Tunisia</t>
  </si>
  <si>
    <t>Libya</t>
  </si>
  <si>
    <t>Egypt</t>
  </si>
  <si>
    <t xml:space="preserve"> </t>
  </si>
  <si>
    <t>MANNING</t>
  </si>
  <si>
    <t>South Africa</t>
  </si>
  <si>
    <t>Natal</t>
  </si>
  <si>
    <t xml:space="preserve">Cape </t>
  </si>
  <si>
    <t>Southern total</t>
  </si>
  <si>
    <t>Northeast Africa</t>
  </si>
  <si>
    <t>TOTAL AFRICA</t>
  </si>
  <si>
    <t>Decadal growth</t>
  </si>
  <si>
    <t>Manning</t>
  </si>
  <si>
    <t>Levels</t>
  </si>
  <si>
    <t>Frankema-Jerven</t>
  </si>
  <si>
    <t>TOTAL AFRICAN POPULATION</t>
  </si>
  <si>
    <t>Annual average growth</t>
  </si>
  <si>
    <t>NORTH AFRICAN POPULATION</t>
  </si>
  <si>
    <t>SOUTHERN AFRICAN POPULATION</t>
  </si>
  <si>
    <t>WEST AFRICAN POPULATION</t>
  </si>
  <si>
    <t>EAST AFRICAN POPULATION</t>
  </si>
  <si>
    <t>CENTRAL AFRICAN POPULATION</t>
  </si>
  <si>
    <t>NORTHEAST AFRICAN POPULATION</t>
  </si>
  <si>
    <t>Slave-Trade Region</t>
  </si>
  <si>
    <t>1850s</t>
  </si>
  <si>
    <t>1860s</t>
  </si>
  <si>
    <t>1870s</t>
  </si>
  <si>
    <t>1880s</t>
  </si>
  <si>
    <t>1890s</t>
  </si>
  <si>
    <t>1900s</t>
  </si>
  <si>
    <t>1910s</t>
  </si>
  <si>
    <t>1920s</t>
  </si>
  <si>
    <t>1930s</t>
  </si>
  <si>
    <t>1940s</t>
  </si>
  <si>
    <t xml:space="preserve">  Ethiopia</t>
  </si>
  <si>
    <t xml:space="preserve">  Eritrea</t>
  </si>
  <si>
    <t>WEST AFRICA</t>
  </si>
  <si>
    <t>CENTRAL  AFRICA</t>
  </si>
  <si>
    <t>EAST AFRICA</t>
  </si>
  <si>
    <t>NORTHEAST AFRICA</t>
  </si>
  <si>
    <t>Total West Africa</t>
  </si>
  <si>
    <t>Total North Africa</t>
  </si>
  <si>
    <t>Total Northeast Africa</t>
  </si>
  <si>
    <t>Total East Africa</t>
  </si>
  <si>
    <t>Total Central Africa</t>
  </si>
  <si>
    <t>North Africa (FJ)</t>
  </si>
  <si>
    <t>Southern Africa (FJ)</t>
  </si>
  <si>
    <t>North Africa (M)</t>
  </si>
  <si>
    <t>Southern Africa (M)</t>
  </si>
  <si>
    <t>West Africa (M)</t>
  </si>
  <si>
    <t>East Africa (M)</t>
  </si>
  <si>
    <t>Central Africa (M)</t>
  </si>
  <si>
    <t>West Africa (FJ)</t>
  </si>
  <si>
    <t>East Africa (FJ)</t>
  </si>
  <si>
    <t>Central Africa (FJ)</t>
  </si>
  <si>
    <t>adjusted 1950 level</t>
  </si>
  <si>
    <r>
      <rPr>
        <b/>
        <sz val="11"/>
        <color theme="1"/>
        <rFont val="Times New Roman"/>
        <family val="1"/>
      </rPr>
      <t>Contact information:</t>
    </r>
    <r>
      <rPr>
        <sz val="11"/>
        <color theme="1"/>
        <rFont val="Times New Roman"/>
        <family val="1"/>
      </rPr>
      <t xml:space="preserve"> Ewout Frankema (ewout.frankema@wur.nl); Morten Jerven (mjerven@sfu.ca).    </t>
    </r>
  </si>
  <si>
    <r>
      <rPr>
        <b/>
        <sz val="11"/>
        <color theme="1"/>
        <rFont val="Times New Roman"/>
        <family val="1"/>
      </rPr>
      <t>Database location:</t>
    </r>
    <r>
      <rPr>
        <sz val="11"/>
        <color theme="1"/>
        <rFont val="Times New Roman"/>
        <family val="1"/>
      </rPr>
      <t xml:space="preserve"> http://www.aehnetwork.org/data-research/</t>
    </r>
  </si>
  <si>
    <t>FRANKEMA-JERVEN</t>
  </si>
  <si>
    <t>Adjusted population estimates</t>
  </si>
  <si>
    <t>Projected growth rate back to 1850</t>
  </si>
  <si>
    <t>Census/survey totals</t>
  </si>
  <si>
    <t>Since 1851 the French held a census in Algeria every five years. The first censuses did not include the south of Algeria, but as the French expanded their power into the Sahara they became more complete. The census of 1901 is the first that covers the 20th century boundaries of Algeria, including the Southern parts of the country (Fargues 1986). The 1901 count may be considered as reasonably accurate, partly due to a French law of 1875 that made reporting births and deaths obligatory, which raised the coverage rates of registration, especially in the highly populated areas in the North. We take the 1901 census as departure point for backward extrapolation. For 1850-1901 we adopt a uniform growth rate of 1.0%, based on the minimum growth rates in the South East Asian comparator countries (Indonesia and the Philippines). See Frankema and Jerven (2014).</t>
  </si>
  <si>
    <t xml:space="preserve">Sources: </t>
  </si>
  <si>
    <t xml:space="preserve">McCarthy, J. A. (1976). Nineteenth-century Egyptian Population. Middle Eastern studies, 12 (3), 1-39. </t>
  </si>
  <si>
    <t xml:space="preserve">Cuno, K. M., &amp; Reimer, M. J. (1997). The Census Registers of Nineteenth-century Egypt: a New Source for Social Historians. British Journal of Middle Eastern Studies, 24(2), 193-216. </t>
  </si>
  <si>
    <t xml:space="preserve">El-Badry, M. A. (1965). Trends in the Components of Population Growth in the Arab Countries of the Middle East: A Survey of Present Information. Demography, 2, 140. </t>
  </si>
  <si>
    <t>The first census of Egypt in 1846 under Muhammed Ali was conducted over several months and for some provinces (al-Gharbiyya and al-Munufiyya) the reports are known to be incomplete (Cuno and Reimer, 1997). The figures of 1846 were criticized by European consular officials in Egypt, but arguments in favor of the quality of the census are the absence of a notable gender bias and the inclusion of Bedouin people and seasonal agricultural laborers in the census records. The 1882 census has generally been judged as too low, among other reasons, because people feared the count would be used for new demands in terms of taxes and labour services. The 1882 census suggests a 2.4% growth between 1882 and 1897, which is unrealistic. El Badry (1965) reveals that the census authorities in 1917 already labeled the 1882 census as deficient and revised the numbers upward to 7.6 million. McCarthy (1977) adjusted the 1882 total upwards to 7.84 million based on the assumption that the average annual growth rate between 1897 and 1907 of 1.5% was similar in the 1882-1897 period. We follow McCarthy's adjusted estimate for 1882 and for the 1850-1882 era we adopt a uniform growth rate of 1.0%, based on the minimum growth rates in the South East Asian comparator countries (Indonesia and the Philippines). See Frankema and Jerven (2014).   </t>
  </si>
  <si>
    <t xml:space="preserve">Fargues, P. (1986). Un siècle de transition démographique en Afrique méditerranéenne 1885-1985. Population (French Edition), 41(2), 205-232. </t>
  </si>
  <si>
    <t xml:space="preserve">Christopher, A. J. (2011). The Union of South Africa Censuses 1911-1960: An Incomplete Record. Historia, 56 (2), 1-18. </t>
  </si>
  <si>
    <t xml:space="preserve">Christopher, A. J. (2010). Occupational Classification in the South African Census before ISCO-58. The Economic History Review, 63 (4), 891-914. </t>
  </si>
  <si>
    <t xml:space="preserve">The first full population census of the Union of South Africa, covering all racial groups, was conducted in 1911. This is also considered as one of South Africa's most accurate counts as there was no political pressure to overrepresent the white population at that time. The 1904 census was incomplete as in some regions, only the  white population was counted (Christopher 2010, 2011). We take the 1911 count as departure point for backward projections and adopt a uniform growth rate of 1.0%, based on the minimum growth rates in the South East Asian comparator countries (Indonesia and the Philippines). See Frankema and Jerven (2014).  </t>
  </si>
  <si>
    <t>Decade</t>
  </si>
  <si>
    <t>Decadal average growth rate India</t>
  </si>
  <si>
    <t xml:space="preserve">Minimum periodic growth rate Indonesia/Philippines </t>
  </si>
  <si>
    <t xml:space="preserve">Default growth rate Sub-Saharan Africa  </t>
  </si>
  <si>
    <t>1951-60</t>
  </si>
  <si>
    <t>1941-50</t>
  </si>
  <si>
    <t>1931-40</t>
  </si>
  <si>
    <t>1921-30</t>
  </si>
  <si>
    <t>1911-20</t>
  </si>
  <si>
    <t>1901-10</t>
  </si>
  <si>
    <t>1891-00</t>
  </si>
  <si>
    <t>1881-90</t>
  </si>
  <si>
    <t>1871-80</t>
  </si>
  <si>
    <t>1861-70</t>
  </si>
  <si>
    <t>1851-60</t>
  </si>
  <si>
    <t>1851-1950</t>
  </si>
  <si>
    <t>Below follows an overview of the key distinctions between the Frankema-Jerven database and the Manning database per region:</t>
  </si>
  <si>
    <r>
      <rPr>
        <b/>
        <sz val="11"/>
        <color theme="1"/>
        <rFont val="Times New Roman"/>
        <family val="1"/>
      </rPr>
      <t xml:space="preserve">North Africa: </t>
    </r>
    <r>
      <rPr>
        <sz val="11"/>
        <color theme="1"/>
        <rFont val="Times New Roman"/>
        <family val="1"/>
      </rPr>
      <t>Instead of applying ‘modified’ Indian growth rates (Manning) we derive growth rates for North Africa (Egypt, Tunesia, Algeria, Libya, Morocco and Spanish Sahara) from the available population censuses of the two most populous countries in the region, Egypt and Algeria. We adopt Egypt as the standard for Libya, and Algeria as the standard for Tunisia, Morocco and Spanish Sahara. We take take the first reasonably complete population count as a starting point for backward projections, based on a higher default growth rate (1%). We end up with a total population estimate for North Africa in 1850 that is ca. 48 percent lower than Manning’s estimate (12.8 versus 24.6 million).</t>
    </r>
  </si>
  <si>
    <r>
      <rPr>
        <b/>
        <sz val="11"/>
        <color theme="1"/>
        <rFont val="Times New Roman"/>
        <family val="1"/>
      </rPr>
      <t>Southern Africa:</t>
    </r>
    <r>
      <rPr>
        <sz val="11"/>
        <color theme="1"/>
        <rFont val="Times New Roman"/>
        <family val="1"/>
      </rPr>
      <t xml:space="preserve"> Instead of applying ‘modified’ Indian growth rates (Manning) we derive growth rates for Southern Africa (Namibia, Botswana, South Africa, Lesotho, Swaziland, Zimbabwe) from existing South African census data starting from the 1911 census. South Africa comprises 73 percent of total Southern African population in 1950. By taking the first reasonably complete count in 1911 as a starting point for backward projections, based on a higher default growth rate (1%), our estimates are ca. 57 percent lower than Manning's in 1850 (4.1 versus 9.6 million). </t>
    </r>
  </si>
  <si>
    <r>
      <rPr>
        <b/>
        <sz val="11"/>
        <color theme="1"/>
        <rFont val="Times New Roman"/>
        <family val="1"/>
      </rPr>
      <t>West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West Africa. We adopt Manning’s situational modifications to adjust the default growth rate for regional demographic conditions. 
</t>
    </r>
  </si>
  <si>
    <r>
      <rPr>
        <b/>
        <sz val="11"/>
        <color theme="1"/>
        <rFont val="Times New Roman"/>
        <family val="1"/>
      </rPr>
      <t>East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East Africa. We factor-in the divergent trajectories of commercial development in West Africa versus East and Central Africa. The integration of West Africa into the Atlantic economy through the cash-crop revolution had much further advanced in the 19th century than in other parts of tropical Africa. In East Africa the disruptions of the Indian Ocean slave trade carried on to a later date and the mass starvations during the Maji-Maji rebellion in Tanganyika also resulted in a net population loss. The rinderpest in the 1890s produced considerable losses in cattle and human lives in East Africa, not in West Africa. To take the effects of severe negetaive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</si>
  <si>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rPr>
        <b/>
        <sz val="11"/>
        <color theme="1"/>
        <rFont val="Times New Roman"/>
        <family val="1"/>
      </rPr>
      <t>Central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Central Africa. We factor-in the divergent trajectories of commercial development in West Africa versus East and Central Africa. The integration of West Africa into the Atlantic economy through the so-called cash-crop revolution had been much further advanced in 1900 than in other parts of tropical Africa. For Central Africa orchestrated mass killings by the rubber companies and the Force Publique in combination with disease epidemics and shortfalls in food production may have reduced the Kuba population in the Congo by as much as 25 percent between 1900 and 1920. Similar growth-impeding effects have been reported for specific parts of French Oriental and Equatorial Africa. To take the effects of negative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</si>
  <si>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rPr>
        <b/>
        <sz val="11"/>
        <color theme="1"/>
        <rFont val="Times New Roman"/>
        <family val="1"/>
      </rPr>
      <t>Northeast Afri</t>
    </r>
    <r>
      <rPr>
        <sz val="11"/>
        <color theme="1"/>
        <rFont val="Times New Roman"/>
        <family val="1"/>
      </rPr>
      <t xml:space="preserve">ca: For this region (Ethiopia, Sudan, Somalia) we adopt Manning’s estimates based on Indian default growth rates. Land-labour ratio’s in Ethiopia approximated Indian conditions more closely than elsewhere. Ethiopia accounts for 59 percent of total regional population in 1950. </t>
    </r>
  </si>
  <si>
    <r>
      <t>DEFAULT POPULATION GROWTH RATES (in per mille (</t>
    </r>
    <r>
      <rPr>
        <b/>
        <sz val="10"/>
        <color theme="1"/>
        <rFont val="Calibri"/>
        <family val="2"/>
      </rPr>
      <t>‰)</t>
    </r>
    <r>
      <rPr>
        <b/>
        <sz val="10"/>
        <color theme="1"/>
        <rFont val="Times New Roman"/>
        <family val="1"/>
      </rPr>
      <t>)</t>
    </r>
  </si>
  <si>
    <t>ADJUSTED POPULATION GROWTH RATES  (in per mille (‰))</t>
  </si>
  <si>
    <r>
      <t>Below follows</t>
    </r>
    <r>
      <rPr>
        <b/>
        <sz val="11"/>
        <color theme="1"/>
        <rFont val="Times New Roman"/>
        <family val="1"/>
      </rPr>
      <t xml:space="preserve"> a summary of the main similarities and differences </t>
    </r>
    <r>
      <rPr>
        <sz val="11"/>
        <color theme="1"/>
        <rFont val="Times New Roman"/>
        <family val="1"/>
      </rPr>
      <t>between the Manning database and the Frankema-Jerven database. We have followed Manning's approach of projecting population estimates backwards from UN population estimates of 1950 and 1960, for most places, not for all. We also followed Manning's strategy to inform these projections by so-called 'default growth rates' derived from other regions, although we applied a different procedure to derive these default growth rates. Whereas Manning takes Indian census data as a benchmark for all of Africa, we also include census data from Southeast Asia, especially Indonesia and the Philippines. We follow Manning's use of so-called 'situational modifications', to adjust the default growth rate for regional variation in growth-constraining and growth-enhancing factors, including the effects of external and internal migration. We adopt these modifications, but also include additional modifications, espeically for the impact of European diseases. Finally, unlike Manning, we do not dismiss all the available pre-1950 colonial census data. We separate our projection method for tropical Africa, from the method for North and Southern Africa, for which we rely more of the existing pre-1950 census data, rather than applying Asian default growt rates.</t>
    </r>
  </si>
  <si>
    <t>North Africa</t>
  </si>
  <si>
    <t xml:space="preserve">Southern Africa </t>
  </si>
  <si>
    <t xml:space="preserve">West Africa </t>
  </si>
  <si>
    <t xml:space="preserve">East Africa </t>
  </si>
  <si>
    <t>Central Africa</t>
  </si>
  <si>
    <t>Country series 1850-1960</t>
  </si>
  <si>
    <t>TOTAL</t>
  </si>
  <si>
    <r>
      <t xml:space="preserve">Note: </t>
    </r>
    <r>
      <rPr>
        <i/>
        <sz val="11"/>
        <color theme="1"/>
        <rFont val="Times New Roman"/>
        <family val="1"/>
      </rPr>
      <t>these series are based on the territorial borders of the 1950-60s and do not take historical border changes into account!</t>
    </r>
  </si>
  <si>
    <t>Northeast Africa (FJ)</t>
  </si>
  <si>
    <t>Northeast Africa (M)</t>
  </si>
  <si>
    <t>Summary overview of Total African Population Projections, levels and decadal growth rates, 1850-1960</t>
  </si>
  <si>
    <t>Table 10 in Frankema and Jerven (2014)</t>
  </si>
  <si>
    <t>NOTES</t>
  </si>
  <si>
    <r>
      <t xml:space="preserve">The population figures presented in the Frankema-Jerven African Population Database are a revision of the </t>
    </r>
    <r>
      <rPr>
        <i/>
        <sz val="11"/>
        <color theme="1"/>
        <rFont val="Times New Roman"/>
        <family val="1"/>
      </rPr>
      <t>African Population Estimates, 1850-1960</t>
    </r>
    <r>
      <rPr>
        <sz val="11"/>
        <color theme="1"/>
        <rFont val="Times New Roman"/>
        <family val="1"/>
      </rPr>
      <t xml:space="preserve"> produced by Patrick Manning. See for the published source Manning, P. (2010) ' African Population: Projections, 1851-1961',  In K. Ittmann, D. D. Cordell &amp; G. H. Maddox (Eds.), </t>
    </r>
    <r>
      <rPr>
        <i/>
        <sz val="11"/>
        <color theme="1"/>
        <rFont val="Times New Roman"/>
        <family val="1"/>
      </rPr>
      <t>The Demographics of Empire. The Colonial Order and the Creation of Knowledge</t>
    </r>
    <r>
      <rPr>
        <sz val="11"/>
        <color theme="1"/>
        <rFont val="Times New Roman"/>
        <family val="1"/>
      </rPr>
      <t xml:space="preserve">. Athens, Ohio: Ohio University Press, 245-275.  See for Manning's dataset: http://thedata.harvard.edu/dvn/dv/worldhistorical/faces/study/StudyPage.xhtml?globalId=hdl:1902.1/15281                                                                                                                                                                                                                                                                                                                                                                                            </t>
    </r>
  </si>
  <si>
    <t xml:space="preserve">Frankema-Jerven African Population Database 1850-1960, version 2.0 </t>
  </si>
  <si>
    <r>
      <rPr>
        <b/>
        <sz val="11"/>
        <color theme="1"/>
        <rFont val="Times New Roman"/>
        <family val="1"/>
      </rPr>
      <t>Users of this data-set should refer to:</t>
    </r>
    <r>
      <rPr>
        <sz val="11"/>
        <color theme="1"/>
        <rFont val="Times New Roman"/>
        <family val="1"/>
      </rPr>
      <t xml:space="preserve"> The Frankema-Jerven African Population Database 1850-1960, version 2.0; The original version 1.0 was published in Frankema, E. and Jerven, M. (2014). 'Writing History Backwards and Sideways: Towards a Consensus on African Population, 1850-present' </t>
    </r>
    <r>
      <rPr>
        <i/>
        <sz val="11"/>
        <color theme="1"/>
        <rFont val="Times New Roman"/>
        <family val="1"/>
      </rPr>
      <t>Economic History Review</t>
    </r>
    <r>
      <rPr>
        <sz val="11"/>
        <color theme="1"/>
        <rFont val="Times New Roman"/>
        <family val="1"/>
      </rPr>
      <t xml:space="preserve"> 67, S1, pp. 907-931 </t>
    </r>
  </si>
  <si>
    <r>
      <rPr>
        <b/>
        <sz val="11"/>
        <color theme="1"/>
        <rFont val="Times New Roman"/>
        <family val="1"/>
      </rPr>
      <t>Update from version 1.0</t>
    </r>
    <r>
      <rPr>
        <sz val="11"/>
        <color theme="1"/>
        <rFont val="Times New Roman"/>
        <family val="1"/>
      </rPr>
      <t xml:space="preserve">: The estimates for Ethiopia, Eritrea and Sudan contained a computation error. This error has been corrected in this version. The corrections result in a downward adjustment of the continental African population from 114 million to 106 million in 1850.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</si>
</sst>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00000000000"/>
  </numFmts>
  <fonts count="1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11"/>
      <color theme="1"/>
      <name val="Times New Roman"/>
      <family val="1"/>
    </font>
    <font>
      <b/>
      <sz val="11"/>
      <color theme="1"/>
      <name val="Times New Roman"/>
      <family val="1"/>
    </font>
    <font>
      <i/>
      <sz val="11"/>
      <color theme="1"/>
      <name val="Times New Roman"/>
      <family val="1"/>
    </font>
    <font>
      <b/>
      <sz val="12"/>
      <color theme="1"/>
      <name val="Times New Roman"/>
      <family val="1"/>
    </font>
    <font>
      <b/>
      <sz val="14"/>
      <color theme="1"/>
      <name val="Times New Roman"/>
      <family val="1"/>
    </font>
    <font>
      <sz val="16"/>
      <color theme="1"/>
      <name val="Times New Roman"/>
      <family val="1"/>
    </font>
    <font>
      <sz val="10"/>
      <name val="Times New Roman"/>
      <family val="1"/>
    </font>
    <font>
      <b/>
      <sz val="10"/>
      <name val="Times New Roman"/>
      <family val="1"/>
    </font>
    <font>
      <i/>
      <sz val="10"/>
      <name val="Times New Roman"/>
      <family val="1"/>
    </font>
    <font>
      <sz val="10"/>
      <color rgb="FFFF0000"/>
      <name val="Times New Roman"/>
      <family val="1"/>
    </font>
    <font>
      <sz val="10"/>
      <color theme="1"/>
      <name val="Calibri"/>
      <family val="2"/>
      <scheme val="minor"/>
    </font>
    <font>
      <sz val="11"/>
      <name val="Times New Roman"/>
      <family val="1"/>
    </font>
    <font>
      <b/>
      <sz val="11"/>
      <name val="Times New Roman"/>
      <family val="1"/>
    </font>
    <font>
      <b/>
      <sz val="10"/>
      <color theme="1"/>
      <name val="Calibri"/>
      <family val="2"/>
    </font>
    <font>
      <b/>
      <i/>
      <sz val="11"/>
      <color theme="1"/>
      <name val="Times New Roman"/>
      <family val="1"/>
    </font>
  </fonts>
  <fills count="2">
    <fill>
      <patternFill patternType="none"/>
    </fill>
    <fill>
      <patternFill patternType="gray125"/>
    </fill>
  </fills>
  <borders count="9">
    <border>
      <left/>
      <right/>
      <top/>
      <bottom/>
      <diagonal/>
    </border>
    <border>
      <left/>
      <right/>
      <top style="thin">
        <color indexed="64"/>
      </top>
      <bottom style="double">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2" fillId="0" borderId="0" xfId="0" applyFont="1"/>
    <xf numFmtId="0" fontId="3" fillId="0" borderId="0" xfId="0" applyFont="1" applyAlignment="1">
      <alignment horizontal="left"/>
    </xf>
    <xf numFmtId="165" fontId="2" fillId="0" borderId="0" xfId="0" applyNumberFormat="1" applyFont="1" applyAlignment="1">
      <alignment horizontal="center"/>
    </xf>
    <xf numFmtId="2" fontId="2" fillId="0" borderId="0" xfId="0" applyNumberFormat="1" applyFont="1" applyAlignment="1">
      <alignment horizontal="center"/>
    </xf>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3" fillId="0" borderId="2" xfId="0" applyFont="1" applyBorder="1" applyAlignment="1">
      <alignment horizontal="left"/>
    </xf>
    <xf numFmtId="165" fontId="2" fillId="0" borderId="2" xfId="0" applyNumberFormat="1" applyFont="1" applyBorder="1" applyAlignment="1">
      <alignment horizontal="center"/>
    </xf>
    <xf numFmtId="0" fontId="4" fillId="0" borderId="2" xfId="0" applyFont="1" applyBorder="1" applyAlignment="1">
      <alignment horizontal="center"/>
    </xf>
    <xf numFmtId="0" fontId="4" fillId="0" borderId="0" xfId="0" applyFont="1"/>
    <xf numFmtId="0" fontId="7" fillId="0" borderId="0" xfId="0" applyFont="1"/>
    <xf numFmtId="0" fontId="9" fillId="0" borderId="0" xfId="0" applyFont="1"/>
    <xf numFmtId="0" fontId="3" fillId="0" borderId="0" xfId="0" applyFont="1"/>
    <xf numFmtId="0" fontId="2" fillId="0" borderId="0" xfId="0" applyFont="1" applyAlignment="1">
      <alignment horizontal="left"/>
    </xf>
    <xf numFmtId="0" fontId="4" fillId="0" borderId="6" xfId="0" applyFont="1" applyBorder="1" applyAlignment="1">
      <alignment vertical="top" wrapText="1"/>
    </xf>
    <xf numFmtId="0" fontId="5" fillId="0" borderId="6" xfId="0" applyFont="1" applyBorder="1" applyAlignment="1">
      <alignment vertical="top" wrapText="1"/>
    </xf>
    <xf numFmtId="0" fontId="4" fillId="0" borderId="7" xfId="0" applyFont="1" applyBorder="1" applyAlignment="1">
      <alignment vertical="top" wrapText="1"/>
    </xf>
    <xf numFmtId="0" fontId="8" fillId="0" borderId="4" xfId="0" applyFont="1" applyBorder="1"/>
    <xf numFmtId="0" fontId="9" fillId="0" borderId="0" xfId="0" applyFont="1" applyBorder="1"/>
    <xf numFmtId="0" fontId="4" fillId="0" borderId="0" xfId="0" applyFont="1" applyBorder="1"/>
    <xf numFmtId="0" fontId="4" fillId="0" borderId="0" xfId="0" applyFont="1" applyBorder="1" applyAlignment="1">
      <alignment vertical="top" wrapText="1"/>
    </xf>
    <xf numFmtId="0" fontId="4" fillId="0" borderId="0" xfId="0" applyFont="1" applyBorder="1" applyAlignment="1">
      <alignment vertical="top"/>
    </xf>
    <xf numFmtId="0" fontId="4" fillId="0" borderId="5" xfId="0" applyFont="1" applyBorder="1"/>
    <xf numFmtId="0" fontId="4" fillId="0" borderId="7" xfId="0" applyFont="1" applyBorder="1"/>
    <xf numFmtId="0" fontId="5" fillId="0" borderId="5" xfId="0" applyFont="1" applyBorder="1" applyAlignment="1">
      <alignment vertical="center"/>
    </xf>
    <xf numFmtId="0" fontId="4" fillId="0" borderId="0" xfId="0" applyFont="1" applyBorder="1" applyAlignment="1">
      <alignmen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wrapText="1"/>
    </xf>
    <xf numFmtId="2" fontId="11" fillId="0" borderId="0" xfId="0" applyNumberFormat="1" applyFont="1" applyFill="1" applyBorder="1" applyAlignment="1">
      <alignment horizontal="left"/>
    </xf>
    <xf numFmtId="3" fontId="10" fillId="0" borderId="0" xfId="0" applyNumberFormat="1" applyFont="1" applyFill="1" applyBorder="1" applyAlignment="1">
      <alignment horizontal="left"/>
    </xf>
    <xf numFmtId="0" fontId="10" fillId="0" borderId="0" xfId="0" applyFont="1" applyFill="1" applyBorder="1"/>
    <xf numFmtId="0" fontId="11" fillId="0" borderId="0" xfId="0" applyFont="1" applyFill="1" applyBorder="1"/>
    <xf numFmtId="3" fontId="11" fillId="0" borderId="0" xfId="0" applyNumberFormat="1" applyFont="1" applyFill="1" applyBorder="1" applyAlignment="1">
      <alignment horizontal="left"/>
    </xf>
    <xf numFmtId="0" fontId="11" fillId="0" borderId="0" xfId="0" applyFont="1" applyFill="1" applyBorder="1" applyAlignment="1">
      <alignment horizontal="left"/>
    </xf>
    <xf numFmtId="3" fontId="12" fillId="0" borderId="0" xfId="0" applyNumberFormat="1" applyFont="1" applyFill="1" applyBorder="1" applyAlignment="1">
      <alignment horizontal="left"/>
    </xf>
    <xf numFmtId="0" fontId="2" fillId="0" borderId="0" xfId="0" applyFont="1" applyBorder="1" applyAlignment="1">
      <alignment horizontal="left" vertical="center"/>
    </xf>
    <xf numFmtId="0" fontId="3" fillId="0" borderId="0" xfId="0" applyFont="1" applyBorder="1" applyAlignment="1">
      <alignment horizontal="left"/>
    </xf>
    <xf numFmtId="0" fontId="3" fillId="0" borderId="0" xfId="0" applyNumberFormat="1" applyFont="1" applyBorder="1" applyAlignment="1">
      <alignment horizontal="left"/>
    </xf>
    <xf numFmtId="0" fontId="11" fillId="0" borderId="0" xfId="0" applyNumberFormat="1" applyFont="1" applyFill="1" applyBorder="1" applyAlignment="1">
      <alignment horizontal="left"/>
    </xf>
    <xf numFmtId="0" fontId="2" fillId="0" borderId="0" xfId="0" applyFont="1" applyBorder="1" applyAlignment="1">
      <alignment horizontal="left"/>
    </xf>
    <xf numFmtId="2" fontId="13" fillId="0" borderId="0" xfId="0" applyNumberFormat="1" applyFont="1" applyFill="1" applyBorder="1" applyAlignment="1">
      <alignment horizontal="left"/>
    </xf>
    <xf numFmtId="2" fontId="10" fillId="0" borderId="0" xfId="0" applyNumberFormat="1" applyFont="1" applyFill="1" applyBorder="1" applyAlignment="1">
      <alignment horizontal="left"/>
    </xf>
    <xf numFmtId="2" fontId="2" fillId="0" borderId="0" xfId="0" applyNumberFormat="1" applyFont="1" applyBorder="1" applyAlignment="1">
      <alignment horizontal="left"/>
    </xf>
    <xf numFmtId="0" fontId="10" fillId="0" borderId="0" xfId="0" applyFont="1" applyFill="1" applyBorder="1" applyAlignment="1">
      <alignment wrapText="1"/>
    </xf>
    <xf numFmtId="0" fontId="10" fillId="0" borderId="0" xfId="0" applyNumberFormat="1" applyFont="1" applyFill="1" applyBorder="1" applyAlignment="1">
      <alignment horizontal="left"/>
    </xf>
    <xf numFmtId="3" fontId="3" fillId="0" borderId="0" xfId="0" applyNumberFormat="1" applyFont="1" applyBorder="1" applyAlignment="1">
      <alignment horizontal="left"/>
    </xf>
    <xf numFmtId="0" fontId="14" fillId="0" borderId="0" xfId="0" applyFont="1" applyAlignment="1">
      <alignment vertical="center"/>
    </xf>
    <xf numFmtId="0" fontId="13" fillId="0" borderId="0" xfId="0" applyFont="1" applyBorder="1" applyAlignment="1">
      <alignment horizontal="left"/>
    </xf>
    <xf numFmtId="166" fontId="10" fillId="0" borderId="0" xfId="0" applyNumberFormat="1" applyFont="1" applyFill="1" applyBorder="1" applyAlignment="1">
      <alignment horizontal="left"/>
    </xf>
    <xf numFmtId="0" fontId="13" fillId="0" borderId="0" xfId="0" applyFont="1" applyFill="1" applyBorder="1" applyAlignment="1">
      <alignment horizontal="left"/>
    </xf>
    <xf numFmtId="0" fontId="4" fillId="0" borderId="0" xfId="0" applyFont="1" applyBorder="1" applyAlignment="1">
      <alignment horizontal="left"/>
    </xf>
    <xf numFmtId="3" fontId="10" fillId="0" borderId="0" xfId="1" applyNumberFormat="1" applyFont="1" applyFill="1" applyBorder="1" applyAlignment="1">
      <alignment horizontal="left"/>
    </xf>
    <xf numFmtId="0" fontId="10" fillId="0" borderId="0" xfId="0" applyFont="1" applyFill="1" applyBorder="1" applyAlignment="1">
      <alignment horizontal="right"/>
    </xf>
    <xf numFmtId="3" fontId="10"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2" fillId="0" borderId="0" xfId="0" applyFont="1" applyBorder="1" applyAlignment="1">
      <alignment horizontal="center" vertical="center"/>
    </xf>
    <xf numFmtId="3" fontId="11" fillId="0" borderId="0" xfId="1" applyNumberFormat="1" applyFont="1" applyFill="1" applyBorder="1" applyAlignment="1">
      <alignment horizontal="left"/>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2" fillId="0" borderId="0" xfId="0" applyFont="1" applyBorder="1"/>
    <xf numFmtId="3" fontId="2" fillId="0" borderId="0" xfId="0" applyNumberFormat="1" applyFont="1" applyBorder="1" applyAlignment="1">
      <alignment horizontal="left"/>
    </xf>
    <xf numFmtId="0" fontId="11" fillId="0" borderId="0" xfId="0" applyNumberFormat="1" applyFont="1" applyBorder="1" applyAlignment="1">
      <alignment horizontal="left"/>
    </xf>
    <xf numFmtId="3" fontId="11" fillId="0" borderId="0" xfId="0" applyNumberFormat="1" applyFont="1" applyFill="1" applyBorder="1"/>
    <xf numFmtId="0" fontId="13" fillId="0" borderId="0" xfId="0" applyFont="1" applyBorder="1"/>
    <xf numFmtId="0" fontId="11" fillId="0" borderId="0" xfId="0" applyFont="1" applyBorder="1" applyAlignment="1">
      <alignment horizontal="left"/>
    </xf>
    <xf numFmtId="0" fontId="10" fillId="0" borderId="0" xfId="0" applyFont="1" applyBorder="1" applyAlignment="1">
      <alignment horizontal="left"/>
    </xf>
    <xf numFmtId="0" fontId="11" fillId="0" borderId="0" xfId="0" applyFont="1" applyBorder="1" applyAlignment="1">
      <alignment horizontal="center"/>
    </xf>
    <xf numFmtId="0" fontId="10" fillId="0" borderId="0" xfId="0" applyFont="1" applyBorder="1"/>
    <xf numFmtId="3" fontId="10" fillId="0" borderId="0" xfId="0" applyNumberFormat="1" applyFont="1" applyFill="1" applyBorder="1"/>
    <xf numFmtId="0" fontId="11" fillId="0" borderId="0" xfId="0" applyFont="1" applyFill="1" applyBorder="1" applyAlignment="1">
      <alignment horizontal="center"/>
    </xf>
    <xf numFmtId="3" fontId="11" fillId="0" borderId="0" xfId="0" applyNumberFormat="1" applyFont="1" applyFill="1" applyBorder="1" applyAlignment="1">
      <alignment horizontal="center"/>
    </xf>
    <xf numFmtId="2" fontId="11" fillId="0" borderId="0" xfId="0" applyNumberFormat="1" applyFont="1" applyFill="1" applyBorder="1"/>
    <xf numFmtId="0" fontId="9" fillId="0" borderId="0" xfId="0" applyFont="1" applyBorder="1" applyAlignment="1">
      <alignment horizontal="left"/>
    </xf>
    <xf numFmtId="0" fontId="4" fillId="0" borderId="0" xfId="0" applyFont="1" applyBorder="1" applyAlignment="1">
      <alignment horizontal="left" vertical="top"/>
    </xf>
    <xf numFmtId="0" fontId="15" fillId="0" borderId="8" xfId="0" applyFont="1" applyBorder="1"/>
    <xf numFmtId="0" fontId="15" fillId="0" borderId="8" xfId="0" applyFont="1" applyFill="1" applyBorder="1"/>
    <xf numFmtId="0" fontId="11" fillId="0" borderId="8" xfId="0" applyFont="1" applyBorder="1"/>
    <xf numFmtId="0" fontId="15" fillId="0" borderId="8" xfId="0" applyFont="1" applyBorder="1" applyAlignment="1">
      <alignment horizontal="left" wrapText="1"/>
    </xf>
    <xf numFmtId="165" fontId="15" fillId="0" borderId="8" xfId="0" applyNumberFormat="1" applyFont="1" applyBorder="1" applyAlignment="1">
      <alignment horizontal="center"/>
    </xf>
    <xf numFmtId="165" fontId="15" fillId="0" borderId="8" xfId="0" applyNumberFormat="1" applyFont="1" applyFill="1" applyBorder="1" applyAlignment="1">
      <alignment horizontal="center"/>
    </xf>
    <xf numFmtId="165" fontId="16" fillId="0" borderId="8" xfId="0" applyNumberFormat="1" applyFont="1" applyBorder="1" applyAlignment="1">
      <alignment horizontal="center"/>
    </xf>
    <xf numFmtId="0" fontId="15" fillId="0" borderId="8" xfId="0" applyFont="1" applyBorder="1" applyAlignment="1">
      <alignment horizontal="center"/>
    </xf>
    <xf numFmtId="2" fontId="15" fillId="0" borderId="8" xfId="0" applyNumberFormat="1" applyFont="1" applyBorder="1" applyAlignment="1">
      <alignment horizontal="center"/>
    </xf>
    <xf numFmtId="2" fontId="16" fillId="0" borderId="8" xfId="0" applyNumberFormat="1" applyFont="1" applyBorder="1" applyAlignment="1">
      <alignment horizontal="center"/>
    </xf>
    <xf numFmtId="0" fontId="16" fillId="0" borderId="8" xfId="0" applyFont="1" applyBorder="1" applyAlignment="1">
      <alignment horizontal="left" vertical="center"/>
    </xf>
    <xf numFmtId="3" fontId="2" fillId="0" borderId="0" xfId="0" applyNumberFormat="1" applyFont="1" applyAlignment="1">
      <alignment horizontal="left"/>
    </xf>
    <xf numFmtId="3" fontId="3" fillId="0" borderId="0" xfId="0" applyNumberFormat="1" applyFont="1" applyAlignment="1">
      <alignment horizontal="left"/>
    </xf>
    <xf numFmtId="0" fontId="18" fillId="0" borderId="0" xfId="0" applyFont="1" applyAlignment="1">
      <alignment horizontal="left"/>
    </xf>
    <xf numFmtId="0" fontId="5" fillId="0" borderId="0" xfId="0" applyFont="1"/>
    <xf numFmtId="0" fontId="10" fillId="0" borderId="0" xfId="0" applyFont="1" applyFill="1" applyBorder="1" applyAlignment="1">
      <alignment horizontal="left" vertical="center" wrapText="1"/>
    </xf>
    <xf numFmtId="0" fontId="3" fillId="0" borderId="3"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8261443245520235"/>
        </c:manualLayout>
      </c:layout>
      <c:lineChart>
        <c:grouping val="standard"/>
        <c:varyColors val="0"/>
        <c:ser>
          <c:idx val="4"/>
          <c:order val="0"/>
          <c:tx>
            <c:strRef>
              <c:f>'TOTAL AFRICA'!$A$5</c:f>
              <c:strCache>
                <c:ptCount val="1"/>
                <c:pt idx="0">
                  <c:v>North Africa (FJ)</c:v>
                </c:pt>
              </c:strCache>
            </c:strRef>
          </c:tx>
          <c:spPr>
            <a:ln w="28575">
              <a:solidFill>
                <a:schemeClr val="tx1"/>
              </a:solidFill>
              <a:prstDash val="solid"/>
            </a:ln>
          </c:spPr>
          <c:marker>
            <c:symbol val="triangle"/>
            <c:size val="7"/>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AFRICA'!$C$5:$N$5</c:f>
              <c:numCache>
                <c:formatCode>#,##0</c:formatCode>
                <c:ptCount val="12"/>
                <c:pt idx="0">
                  <c:v>12754458.930183277</c:v>
                </c:pt>
                <c:pt idx="1">
                  <c:v>14102954.141433097</c:v>
                </c:pt>
                <c:pt idx="2">
                  <c:v>15594022.185032587</c:v>
                </c:pt>
                <c:pt idx="3">
                  <c:v>17242736.909486819</c:v>
                </c:pt>
                <c:pt idx="4">
                  <c:v>19382901.866317429</c:v>
                </c:pt>
                <c:pt idx="5">
                  <c:v>21860925.582760498</c:v>
                </c:pt>
                <c:pt idx="6">
                  <c:v>25419765.594605185</c:v>
                </c:pt>
                <c:pt idx="7">
                  <c:v>27609924.534600522</c:v>
                </c:pt>
                <c:pt idx="8">
                  <c:v>30836155.653071936</c:v>
                </c:pt>
                <c:pt idx="9">
                  <c:v>36032363.940445177</c:v>
                </c:pt>
                <c:pt idx="10">
                  <c:v>44254056.024770662</c:v>
                </c:pt>
                <c:pt idx="11">
                  <c:v>55852999.99999997</c:v>
                </c:pt>
              </c:numCache>
            </c:numRef>
          </c:val>
          <c:smooth val="0"/>
          <c:extLst>
            <c:ext xmlns:c16="http://schemas.microsoft.com/office/drawing/2014/chart" uri="{C3380CC4-5D6E-409C-BE32-E72D297353CC}">
              <c16:uniqueId val="{00000000-301D-416A-B715-A31B6AF95578}"/>
            </c:ext>
          </c:extLst>
        </c:ser>
        <c:ser>
          <c:idx val="5"/>
          <c:order val="1"/>
          <c:tx>
            <c:strRef>
              <c:f>'TOTAL AFRICA'!$A$6</c:f>
              <c:strCache>
                <c:ptCount val="1"/>
                <c:pt idx="0">
                  <c:v>Southern Africa (FJ)</c:v>
                </c:pt>
              </c:strCache>
            </c:strRef>
          </c:tx>
          <c:spPr>
            <a:ln>
              <a:solidFill>
                <a:schemeClr val="tx1"/>
              </a:solidFill>
            </a:ln>
          </c:spPr>
          <c:marker>
            <c:symbol val="square"/>
            <c:size val="5"/>
            <c:spPr>
              <a:solidFill>
                <a:schemeClr val="bg1"/>
              </a:solidFill>
              <a:ln>
                <a:solidFill>
                  <a:schemeClr val="tx1"/>
                </a:solidFill>
              </a:ln>
            </c:spPr>
          </c:marker>
          <c:val>
            <c:numRef>
              <c:f>'TOTAL AFRICA'!$C$6:$N$6</c:f>
              <c:numCache>
                <c:formatCode>#,##0</c:formatCode>
                <c:ptCount val="12"/>
                <c:pt idx="0">
                  <c:v>4134877.6914968942</c:v>
                </c:pt>
                <c:pt idx="1">
                  <c:v>4572047.3743983051</c:v>
                </c:pt>
                <c:pt idx="2">
                  <c:v>5055437.8516997863</c:v>
                </c:pt>
                <c:pt idx="3">
                  <c:v>5589935.9257541355</c:v>
                </c:pt>
                <c:pt idx="4">
                  <c:v>6180945.0676028896</c:v>
                </c:pt>
                <c:pt idx="5">
                  <c:v>6834440.042990366</c:v>
                </c:pt>
                <c:pt idx="6">
                  <c:v>8045385.688261224</c:v>
                </c:pt>
                <c:pt idx="7">
                  <c:v>9383432.3161029629</c:v>
                </c:pt>
                <c:pt idx="8">
                  <c:v>11552875.578843411</c:v>
                </c:pt>
                <c:pt idx="9">
                  <c:v>14108394.830961745</c:v>
                </c:pt>
                <c:pt idx="10">
                  <c:v>17062031.082589805</c:v>
                </c:pt>
                <c:pt idx="11">
                  <c:v>22077981.999999959</c:v>
                </c:pt>
              </c:numCache>
            </c:numRef>
          </c:val>
          <c:smooth val="0"/>
          <c:extLst>
            <c:ext xmlns:c16="http://schemas.microsoft.com/office/drawing/2014/chart" uri="{C3380CC4-5D6E-409C-BE32-E72D297353CC}">
              <c16:uniqueId val="{00000001-301D-416A-B715-A31B6AF95578}"/>
            </c:ext>
          </c:extLst>
        </c:ser>
        <c:ser>
          <c:idx val="0"/>
          <c:order val="2"/>
          <c:tx>
            <c:strRef>
              <c:f>'TOTAL AFRICA'!$A$16</c:f>
              <c:strCache>
                <c:ptCount val="1"/>
                <c:pt idx="0">
                  <c:v>North Africa (M)</c:v>
                </c:pt>
              </c:strCache>
            </c:strRef>
          </c:tx>
          <c:spPr>
            <a:ln>
              <a:solidFill>
                <a:schemeClr val="bg1">
                  <a:lumMod val="65000"/>
                </a:schemeClr>
              </a:solidFill>
            </a:ln>
          </c:spPr>
          <c:marker>
            <c:symbol val="triangle"/>
            <c:size val="7"/>
            <c:spPr>
              <a:solidFill>
                <a:schemeClr val="bg1">
                  <a:lumMod val="75000"/>
                </a:schemeClr>
              </a:solidFill>
              <a:ln>
                <a:solidFill>
                  <a:schemeClr val="tx1"/>
                </a:solidFill>
              </a:ln>
            </c:spPr>
          </c:marker>
          <c:val>
            <c:numRef>
              <c:f>'TOTAL AFRICA'!$C$16:$N$16</c:f>
              <c:numCache>
                <c:formatCode>#,##0</c:formatCode>
                <c:ptCount val="12"/>
                <c:pt idx="0">
                  <c:v>24618105.145348907</c:v>
                </c:pt>
                <c:pt idx="1">
                  <c:v>25800914.484096963</c:v>
                </c:pt>
                <c:pt idx="2">
                  <c:v>26886195.304937381</c:v>
                </c:pt>
                <c:pt idx="3">
                  <c:v>28161601.656657383</c:v>
                </c:pt>
                <c:pt idx="4">
                  <c:v>29144590.595181488</c:v>
                </c:pt>
                <c:pt idx="5">
                  <c:v>30163968.861546993</c:v>
                </c:pt>
                <c:pt idx="6">
                  <c:v>31150661.45608316</c:v>
                </c:pt>
                <c:pt idx="7">
                  <c:v>31779029.280332595</c:v>
                </c:pt>
                <c:pt idx="8">
                  <c:v>35102354.15739014</c:v>
                </c:pt>
                <c:pt idx="9">
                  <c:v>38012663.251716621</c:v>
                </c:pt>
                <c:pt idx="10">
                  <c:v>44113000</c:v>
                </c:pt>
                <c:pt idx="11">
                  <c:v>55869000</c:v>
                </c:pt>
              </c:numCache>
            </c:numRef>
          </c:val>
          <c:smooth val="0"/>
          <c:extLst>
            <c:ext xmlns:c16="http://schemas.microsoft.com/office/drawing/2014/chart" uri="{C3380CC4-5D6E-409C-BE32-E72D297353CC}">
              <c16:uniqueId val="{00000002-301D-416A-B715-A31B6AF95578}"/>
            </c:ext>
          </c:extLst>
        </c:ser>
        <c:ser>
          <c:idx val="1"/>
          <c:order val="3"/>
          <c:tx>
            <c:strRef>
              <c:f>'TOTAL AFRICA'!$A$17</c:f>
              <c:strCache>
                <c:ptCount val="1"/>
                <c:pt idx="0">
                  <c:v>Southern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AFRICA'!$C$17:$N$17</c:f>
              <c:numCache>
                <c:formatCode>#,##0</c:formatCode>
                <c:ptCount val="12"/>
                <c:pt idx="0">
                  <c:v>9656475.2562723197</c:v>
                </c:pt>
                <c:pt idx="1">
                  <c:v>9766446.5461634211</c:v>
                </c:pt>
                <c:pt idx="2">
                  <c:v>9859978.7706602868</c:v>
                </c:pt>
                <c:pt idx="3">
                  <c:v>10019095.131757041</c:v>
                </c:pt>
                <c:pt idx="4">
                  <c:v>10245470.604507683</c:v>
                </c:pt>
                <c:pt idx="5">
                  <c:v>10637853.778343296</c:v>
                </c:pt>
                <c:pt idx="6">
                  <c:v>11068858.972712683</c:v>
                </c:pt>
                <c:pt idx="7">
                  <c:v>11292239.210167408</c:v>
                </c:pt>
                <c:pt idx="8">
                  <c:v>12473657.276986865</c:v>
                </c:pt>
                <c:pt idx="9">
                  <c:v>13508251.206639186</c:v>
                </c:pt>
                <c:pt idx="10">
                  <c:v>15676877</c:v>
                </c:pt>
                <c:pt idx="11">
                  <c:v>20813032</c:v>
                </c:pt>
              </c:numCache>
            </c:numRef>
          </c:val>
          <c:smooth val="0"/>
          <c:extLst>
            <c:ext xmlns:c16="http://schemas.microsoft.com/office/drawing/2014/chart" uri="{C3380CC4-5D6E-409C-BE32-E72D297353CC}">
              <c16:uniqueId val="{00000003-301D-416A-B715-A31B6AF95578}"/>
            </c:ext>
          </c:extLst>
        </c:ser>
        <c:dLbls>
          <c:showLegendKey val="0"/>
          <c:showVal val="0"/>
          <c:showCatName val="0"/>
          <c:showSerName val="0"/>
          <c:showPercent val="0"/>
          <c:showBubbleSize val="0"/>
        </c:dLbls>
        <c:marker val="1"/>
        <c:smooth val="0"/>
        <c:axId val="60438784"/>
        <c:axId val="60461440"/>
      </c:lineChart>
      <c:catAx>
        <c:axId val="60438784"/>
        <c:scaling>
          <c:orientation val="minMax"/>
        </c:scaling>
        <c:delete val="0"/>
        <c:axPos val="b"/>
        <c:numFmt formatCode="General" sourceLinked="1"/>
        <c:majorTickMark val="out"/>
        <c:minorTickMark val="none"/>
        <c:tickLblPos val="nextTo"/>
        <c:txPr>
          <a:bodyPr/>
          <a:lstStyle/>
          <a:p>
            <a:pPr>
              <a:defRPr sz="1000" b="1"/>
            </a:pPr>
            <a:endParaRPr lang="en-US"/>
          </a:p>
        </c:txPr>
        <c:crossAx val="60461440"/>
        <c:crosses val="autoZero"/>
        <c:auto val="1"/>
        <c:lblAlgn val="ctr"/>
        <c:lblOffset val="100"/>
        <c:noMultiLvlLbl val="0"/>
      </c:catAx>
      <c:valAx>
        <c:axId val="60461440"/>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60438784"/>
        <c:crosses val="autoZero"/>
        <c:crossBetween val="between"/>
      </c:valAx>
    </c:plotArea>
    <c:legend>
      <c:legendPos val="b"/>
      <c:layout>
        <c:manualLayout>
          <c:xMode val="edge"/>
          <c:yMode val="edge"/>
          <c:x val="0.13352155207403196"/>
          <c:y val="0.92471404037458294"/>
          <c:w val="0.83959563014437721"/>
          <c:h val="4.8629662032986617E-2"/>
        </c:manualLayout>
      </c:layout>
      <c:overlay val="0"/>
      <c:txPr>
        <a:bodyPr/>
        <a:lstStyle/>
        <a:p>
          <a:pPr>
            <a:defRPr sz="8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6286134603544931"/>
        </c:manualLayout>
      </c:layout>
      <c:lineChart>
        <c:grouping val="standard"/>
        <c:varyColors val="0"/>
        <c:ser>
          <c:idx val="6"/>
          <c:order val="0"/>
          <c:tx>
            <c:strRef>
              <c:f>'TOTAL AFRICA'!$A$7</c:f>
              <c:strCache>
                <c:ptCount val="1"/>
                <c:pt idx="0">
                  <c:v>West Africa (FJ)</c:v>
                </c:pt>
              </c:strCache>
            </c:strRef>
          </c:tx>
          <c:spPr>
            <a:ln>
              <a:solidFill>
                <a:schemeClr val="tx1"/>
              </a:solidFill>
            </a:ln>
          </c:spPr>
          <c:marker>
            <c:symbol val="square"/>
            <c:size val="5"/>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AFRICA'!$C$7:$N$7</c:f>
              <c:numCache>
                <c:formatCode>#,##0</c:formatCode>
                <c:ptCount val="12"/>
                <c:pt idx="0">
                  <c:v>25882896.182964537</c:v>
                </c:pt>
                <c:pt idx="1">
                  <c:v>26939302.718679227</c:v>
                </c:pt>
                <c:pt idx="2">
                  <c:v>28186966.982379727</c:v>
                </c:pt>
                <c:pt idx="3">
                  <c:v>29880034.749970976</c:v>
                </c:pt>
                <c:pt idx="4">
                  <c:v>31797076.635453012</c:v>
                </c:pt>
                <c:pt idx="5">
                  <c:v>33732255.103436545</c:v>
                </c:pt>
                <c:pt idx="6">
                  <c:v>36817558.521387249</c:v>
                </c:pt>
                <c:pt idx="7">
                  <c:v>39969468.159044735</c:v>
                </c:pt>
                <c:pt idx="8">
                  <c:v>46548420.88165018</c:v>
                </c:pt>
                <c:pt idx="9">
                  <c:v>53640644.733046196</c:v>
                </c:pt>
                <c:pt idx="10">
                  <c:v>63983000</c:v>
                </c:pt>
                <c:pt idx="11">
                  <c:v>80067000</c:v>
                </c:pt>
              </c:numCache>
            </c:numRef>
          </c:val>
          <c:smooth val="0"/>
          <c:extLst>
            <c:ext xmlns:c16="http://schemas.microsoft.com/office/drawing/2014/chart" uri="{C3380CC4-5D6E-409C-BE32-E72D297353CC}">
              <c16:uniqueId val="{00000000-076E-4BB7-9A48-E2FC0980E6E7}"/>
            </c:ext>
          </c:extLst>
        </c:ser>
        <c:ser>
          <c:idx val="0"/>
          <c:order val="1"/>
          <c:tx>
            <c:strRef>
              <c:f>'TOTAL AFRICA'!$A$9</c:f>
              <c:strCache>
                <c:ptCount val="1"/>
                <c:pt idx="0">
                  <c:v>Central Africa (FJ)</c:v>
                </c:pt>
              </c:strCache>
            </c:strRef>
          </c:tx>
          <c:spPr>
            <a:ln>
              <a:solidFill>
                <a:schemeClr val="tx1"/>
              </a:solidFill>
            </a:ln>
          </c:spPr>
          <c:marker>
            <c:symbol val="triang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AFRICA'!$C$9:$N$9</c:f>
              <c:numCache>
                <c:formatCode>#,##0</c:formatCode>
                <c:ptCount val="12"/>
                <c:pt idx="0">
                  <c:v>17050814.737867247</c:v>
                </c:pt>
                <c:pt idx="1">
                  <c:v>17452402.827931166</c:v>
                </c:pt>
                <c:pt idx="2">
                  <c:v>18425991.945380911</c:v>
                </c:pt>
                <c:pt idx="3">
                  <c:v>19605385.431130961</c:v>
                </c:pt>
                <c:pt idx="4">
                  <c:v>20551021.838807337</c:v>
                </c:pt>
                <c:pt idx="5">
                  <c:v>19520878.558042672</c:v>
                </c:pt>
                <c:pt idx="6">
                  <c:v>17887991.461025104</c:v>
                </c:pt>
                <c:pt idx="7">
                  <c:v>16993673.884373084</c:v>
                </c:pt>
                <c:pt idx="8">
                  <c:v>19436414.314927239</c:v>
                </c:pt>
                <c:pt idx="9">
                  <c:v>22035492.76619361</c:v>
                </c:pt>
                <c:pt idx="10">
                  <c:v>26044000</c:v>
                </c:pt>
                <c:pt idx="11">
                  <c:v>32109000</c:v>
                </c:pt>
              </c:numCache>
            </c:numRef>
          </c:val>
          <c:smooth val="0"/>
          <c:extLst>
            <c:ext xmlns:c16="http://schemas.microsoft.com/office/drawing/2014/chart" uri="{C3380CC4-5D6E-409C-BE32-E72D297353CC}">
              <c16:uniqueId val="{00000001-076E-4BB7-9A48-E2FC0980E6E7}"/>
            </c:ext>
          </c:extLst>
        </c:ser>
        <c:ser>
          <c:idx val="1"/>
          <c:order val="2"/>
          <c:tx>
            <c:strRef>
              <c:f>'TOTAL AFRICA'!$A$8</c:f>
              <c:strCache>
                <c:ptCount val="1"/>
                <c:pt idx="0">
                  <c:v>East Africa (FJ)</c:v>
                </c:pt>
              </c:strCache>
            </c:strRef>
          </c:tx>
          <c:spPr>
            <a:ln>
              <a:solidFill>
                <a:schemeClr val="tx1"/>
              </a:solidFill>
            </a:ln>
          </c:spPr>
          <c:marker>
            <c:symbol val="circ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AFRICA'!$C$8:$N$8</c:f>
              <c:numCache>
                <c:formatCode>#,##0</c:formatCode>
                <c:ptCount val="12"/>
                <c:pt idx="0">
                  <c:v>25836791.212484226</c:v>
                </c:pt>
                <c:pt idx="1">
                  <c:v>26296979.84097011</c:v>
                </c:pt>
                <c:pt idx="2">
                  <c:v>26720918.32548276</c:v>
                </c:pt>
                <c:pt idx="3">
                  <c:v>27241864.640568871</c:v>
                </c:pt>
                <c:pt idx="4">
                  <c:v>28248247.037307683</c:v>
                </c:pt>
                <c:pt idx="5">
                  <c:v>26910115.856498405</c:v>
                </c:pt>
                <c:pt idx="6">
                  <c:v>25160754.923441045</c:v>
                </c:pt>
                <c:pt idx="7">
                  <c:v>24550780.170941245</c:v>
                </c:pt>
                <c:pt idx="8">
                  <c:v>28651618.029702969</c:v>
                </c:pt>
                <c:pt idx="9">
                  <c:v>32925221.301454797</c:v>
                </c:pt>
                <c:pt idx="10">
                  <c:v>39355595</c:v>
                </c:pt>
                <c:pt idx="11">
                  <c:v>50367595</c:v>
                </c:pt>
              </c:numCache>
            </c:numRef>
          </c:val>
          <c:smooth val="0"/>
          <c:extLst>
            <c:ext xmlns:c16="http://schemas.microsoft.com/office/drawing/2014/chart" uri="{C3380CC4-5D6E-409C-BE32-E72D297353CC}">
              <c16:uniqueId val="{00000002-076E-4BB7-9A48-E2FC0980E6E7}"/>
            </c:ext>
          </c:extLst>
        </c:ser>
        <c:ser>
          <c:idx val="2"/>
          <c:order val="3"/>
          <c:tx>
            <c:strRef>
              <c:f>'TOTAL AFRICA'!$A$18</c:f>
              <c:strCache>
                <c:ptCount val="1"/>
                <c:pt idx="0">
                  <c:v>West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AFRICA'!$C$18:$N$18</c:f>
              <c:numCache>
                <c:formatCode>#,##0</c:formatCode>
                <c:ptCount val="12"/>
                <c:pt idx="0">
                  <c:v>39276808.374289744</c:v>
                </c:pt>
                <c:pt idx="1">
                  <c:v>39279897.718140364</c:v>
                </c:pt>
                <c:pt idx="2">
                  <c:v>42589577.313523591</c:v>
                </c:pt>
                <c:pt idx="3">
                  <c:v>43413030.083002657</c:v>
                </c:pt>
                <c:pt idx="4">
                  <c:v>44455566.783591047</c:v>
                </c:pt>
                <c:pt idx="5">
                  <c:v>45417567.777991854</c:v>
                </c:pt>
                <c:pt idx="6">
                  <c:v>47641405.606198713</c:v>
                </c:pt>
                <c:pt idx="7">
                  <c:v>49670522.913921282</c:v>
                </c:pt>
                <c:pt idx="8">
                  <c:v>55045281.181163505</c:v>
                </c:pt>
                <c:pt idx="9">
                  <c:v>59765401.660463974</c:v>
                </c:pt>
                <c:pt idx="10">
                  <c:v>63983000</c:v>
                </c:pt>
                <c:pt idx="11">
                  <c:v>80067000</c:v>
                </c:pt>
              </c:numCache>
            </c:numRef>
          </c:val>
          <c:smooth val="0"/>
          <c:extLst>
            <c:ext xmlns:c16="http://schemas.microsoft.com/office/drawing/2014/chart" uri="{C3380CC4-5D6E-409C-BE32-E72D297353CC}">
              <c16:uniqueId val="{00000003-076E-4BB7-9A48-E2FC0980E6E7}"/>
            </c:ext>
          </c:extLst>
        </c:ser>
        <c:ser>
          <c:idx val="3"/>
          <c:order val="4"/>
          <c:tx>
            <c:strRef>
              <c:f>'TOTAL AFRICA'!$A$19</c:f>
              <c:strCache>
                <c:ptCount val="1"/>
                <c:pt idx="0">
                  <c:v>East Africa (M)</c:v>
                </c:pt>
              </c:strCache>
            </c:strRef>
          </c:tx>
          <c:spPr>
            <a:ln>
              <a:solidFill>
                <a:schemeClr val="bg1">
                  <a:lumMod val="75000"/>
                </a:schemeClr>
              </a:solidFill>
            </a:ln>
          </c:spPr>
          <c:marker>
            <c:symbol val="circle"/>
            <c:size val="6"/>
            <c:spPr>
              <a:solidFill>
                <a:schemeClr val="bg1">
                  <a:lumMod val="75000"/>
                </a:schemeClr>
              </a:solidFill>
              <a:ln>
                <a:solidFill>
                  <a:schemeClr val="tx1"/>
                </a:solidFill>
              </a:ln>
            </c:spPr>
          </c:marker>
          <c:val>
            <c:numRef>
              <c:f>'TOTAL AFRICA'!$C$19:$N$19</c:f>
              <c:numCache>
                <c:formatCode>#,##0</c:formatCode>
                <c:ptCount val="12"/>
                <c:pt idx="0">
                  <c:v>27654773.804793939</c:v>
                </c:pt>
                <c:pt idx="1">
                  <c:v>27043076.45662665</c:v>
                </c:pt>
                <c:pt idx="2">
                  <c:v>26400885.089468922</c:v>
                </c:pt>
                <c:pt idx="3">
                  <c:v>25859953.223603562</c:v>
                </c:pt>
                <c:pt idx="4">
                  <c:v>25765459.405288242</c:v>
                </c:pt>
                <c:pt idx="5">
                  <c:v>26065526.199335765</c:v>
                </c:pt>
                <c:pt idx="6">
                  <c:v>27208607.674985141</c:v>
                </c:pt>
                <c:pt idx="7">
                  <c:v>28189778.807406738</c:v>
                </c:pt>
                <c:pt idx="8">
                  <c:v>31314158.040654272</c:v>
                </c:pt>
                <c:pt idx="9">
                  <c:v>33911426.596429445</c:v>
                </c:pt>
                <c:pt idx="10">
                  <c:v>39355595</c:v>
                </c:pt>
                <c:pt idx="11">
                  <c:v>50367595</c:v>
                </c:pt>
              </c:numCache>
            </c:numRef>
          </c:val>
          <c:smooth val="0"/>
          <c:extLst>
            <c:ext xmlns:c16="http://schemas.microsoft.com/office/drawing/2014/chart" uri="{C3380CC4-5D6E-409C-BE32-E72D297353CC}">
              <c16:uniqueId val="{00000004-076E-4BB7-9A48-E2FC0980E6E7}"/>
            </c:ext>
          </c:extLst>
        </c:ser>
        <c:ser>
          <c:idx val="4"/>
          <c:order val="5"/>
          <c:tx>
            <c:strRef>
              <c:f>'TOTAL AFRICA'!$A$20</c:f>
              <c:strCache>
                <c:ptCount val="1"/>
                <c:pt idx="0">
                  <c:v>Central Africa (M)</c:v>
                </c:pt>
              </c:strCache>
            </c:strRef>
          </c:tx>
          <c:spPr>
            <a:ln>
              <a:solidFill>
                <a:schemeClr val="bg1">
                  <a:lumMod val="75000"/>
                </a:schemeClr>
              </a:solidFill>
            </a:ln>
          </c:spPr>
          <c:marker>
            <c:symbol val="triangle"/>
            <c:size val="5"/>
            <c:spPr>
              <a:solidFill>
                <a:schemeClr val="bg1">
                  <a:lumMod val="75000"/>
                </a:schemeClr>
              </a:solidFill>
              <a:ln>
                <a:solidFill>
                  <a:schemeClr val="tx1"/>
                </a:solidFill>
              </a:ln>
            </c:spPr>
          </c:marker>
          <c:val>
            <c:numRef>
              <c:f>'TOTAL AFRICA'!$C$20:$N$20</c:f>
              <c:numCache>
                <c:formatCode>#,##0</c:formatCode>
                <c:ptCount val="12"/>
                <c:pt idx="0">
                  <c:v>18295111.101442102</c:v>
                </c:pt>
                <c:pt idx="1">
                  <c:v>17992840.651100822</c:v>
                </c:pt>
                <c:pt idx="2">
                  <c:v>18253277.501943778</c:v>
                </c:pt>
                <c:pt idx="3">
                  <c:v>18661879.659114994</c:v>
                </c:pt>
                <c:pt idx="4">
                  <c:v>18796577.949406214</c:v>
                </c:pt>
                <c:pt idx="5">
                  <c:v>18960359.145115454</c:v>
                </c:pt>
                <c:pt idx="6">
                  <c:v>19400250.171103269</c:v>
                </c:pt>
                <c:pt idx="7">
                  <c:v>19571994.8349884</c:v>
                </c:pt>
                <c:pt idx="8">
                  <c:v>21300313.397390317</c:v>
                </c:pt>
                <c:pt idx="9">
                  <c:v>22751564.954714127</c:v>
                </c:pt>
                <c:pt idx="10">
                  <c:v>26044000</c:v>
                </c:pt>
                <c:pt idx="11">
                  <c:v>32109000</c:v>
                </c:pt>
              </c:numCache>
            </c:numRef>
          </c:val>
          <c:smooth val="0"/>
          <c:extLst>
            <c:ext xmlns:c16="http://schemas.microsoft.com/office/drawing/2014/chart" uri="{C3380CC4-5D6E-409C-BE32-E72D297353CC}">
              <c16:uniqueId val="{00000005-076E-4BB7-9A48-E2FC0980E6E7}"/>
            </c:ext>
          </c:extLst>
        </c:ser>
        <c:dLbls>
          <c:showLegendKey val="0"/>
          <c:showVal val="0"/>
          <c:showCatName val="0"/>
          <c:showSerName val="0"/>
          <c:showPercent val="0"/>
          <c:showBubbleSize val="0"/>
        </c:dLbls>
        <c:marker val="1"/>
        <c:smooth val="0"/>
        <c:axId val="60493824"/>
        <c:axId val="60495744"/>
      </c:lineChart>
      <c:catAx>
        <c:axId val="60493824"/>
        <c:scaling>
          <c:orientation val="minMax"/>
        </c:scaling>
        <c:delete val="0"/>
        <c:axPos val="b"/>
        <c:numFmt formatCode="General" sourceLinked="1"/>
        <c:majorTickMark val="out"/>
        <c:minorTickMark val="none"/>
        <c:tickLblPos val="nextTo"/>
        <c:txPr>
          <a:bodyPr/>
          <a:lstStyle/>
          <a:p>
            <a:pPr>
              <a:defRPr sz="1000" b="1"/>
            </a:pPr>
            <a:endParaRPr lang="en-US"/>
          </a:p>
        </c:txPr>
        <c:crossAx val="60495744"/>
        <c:crosses val="autoZero"/>
        <c:auto val="1"/>
        <c:lblAlgn val="ctr"/>
        <c:lblOffset val="100"/>
        <c:noMultiLvlLbl val="0"/>
      </c:catAx>
      <c:valAx>
        <c:axId val="60495744"/>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60493824"/>
        <c:crosses val="autoZero"/>
        <c:crossBetween val="between"/>
      </c:valAx>
    </c:plotArea>
    <c:legend>
      <c:legendPos val="b"/>
      <c:layout>
        <c:manualLayout>
          <c:xMode val="edge"/>
          <c:yMode val="edge"/>
          <c:x val="0.13146076987671751"/>
          <c:y val="0.88520786753507674"/>
          <c:w val="0.80426584234930443"/>
          <c:h val="0.11479213246492337"/>
        </c:manualLayout>
      </c:layout>
      <c:overlay val="0"/>
      <c:txPr>
        <a:bodyPr/>
        <a:lstStyle/>
        <a:p>
          <a:pPr>
            <a:defRPr sz="10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pageSetup paperSize="11"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pageSetup paperSize="11"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6167438" cy="38576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167438" cy="38576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tabSelected="1" workbookViewId="0">
      <selection activeCell="A8" sqref="A8"/>
    </sheetView>
  </sheetViews>
  <sheetFormatPr defaultColWidth="9.109375" defaultRowHeight="13.8" x14ac:dyDescent="0.25"/>
  <cols>
    <col min="1" max="1" width="126.109375" style="21" customWidth="1"/>
    <col min="2" max="2" width="9.109375" style="21"/>
    <col min="3" max="3" width="45.44140625" style="52" customWidth="1"/>
    <col min="4" max="16384" width="9.109375" style="21"/>
  </cols>
  <sheetData>
    <row r="1" spans="1:15" s="20" customFormat="1" ht="21.6" thickBot="1" x14ac:dyDescent="0.45">
      <c r="A1" s="19" t="s">
        <v>205</v>
      </c>
      <c r="C1" s="74"/>
    </row>
    <row r="2" spans="1:15" ht="20.25" customHeight="1" x14ac:dyDescent="0.25">
      <c r="A2" s="24"/>
      <c r="C2" s="86" t="s">
        <v>165</v>
      </c>
      <c r="D2" s="76" t="s">
        <v>169</v>
      </c>
      <c r="E2" s="76" t="s">
        <v>170</v>
      </c>
      <c r="F2" s="76" t="s">
        <v>171</v>
      </c>
      <c r="G2" s="76" t="s">
        <v>172</v>
      </c>
      <c r="H2" s="76" t="s">
        <v>173</v>
      </c>
      <c r="I2" s="76" t="s">
        <v>174</v>
      </c>
      <c r="J2" s="76" t="s">
        <v>175</v>
      </c>
      <c r="K2" s="76" t="s">
        <v>176</v>
      </c>
      <c r="L2" s="76" t="s">
        <v>177</v>
      </c>
      <c r="M2" s="77" t="s">
        <v>178</v>
      </c>
      <c r="N2" s="77" t="s">
        <v>179</v>
      </c>
      <c r="O2" s="78" t="s">
        <v>180</v>
      </c>
    </row>
    <row r="3" spans="1:15" s="22" customFormat="1" ht="20.25" customHeight="1" x14ac:dyDescent="0.25">
      <c r="A3" s="16" t="s">
        <v>149</v>
      </c>
      <c r="C3" s="79" t="s">
        <v>166</v>
      </c>
      <c r="D3" s="80">
        <v>2.4</v>
      </c>
      <c r="E3" s="80">
        <v>1.5</v>
      </c>
      <c r="F3" s="80">
        <v>0.8</v>
      </c>
      <c r="G3" s="80">
        <v>1</v>
      </c>
      <c r="H3" s="80">
        <v>0.2</v>
      </c>
      <c r="I3" s="80">
        <v>0.3</v>
      </c>
      <c r="J3" s="80">
        <v>0.3</v>
      </c>
      <c r="K3" s="80">
        <v>0.3</v>
      </c>
      <c r="L3" s="80">
        <v>0.3</v>
      </c>
      <c r="M3" s="81">
        <v>0.2</v>
      </c>
      <c r="N3" s="81">
        <v>0.2</v>
      </c>
      <c r="O3" s="82">
        <f>AVERAGE(E3:N3)</f>
        <v>0.51</v>
      </c>
    </row>
    <row r="4" spans="1:15" s="22" customFormat="1" ht="20.25" customHeight="1" x14ac:dyDescent="0.25">
      <c r="A4" s="16" t="s">
        <v>150</v>
      </c>
      <c r="C4" s="79" t="s">
        <v>167</v>
      </c>
      <c r="D4" s="83">
        <v>2.5</v>
      </c>
      <c r="E4" s="83">
        <v>2</v>
      </c>
      <c r="F4" s="83">
        <v>2</v>
      </c>
      <c r="G4" s="83">
        <v>2</v>
      </c>
      <c r="H4" s="83">
        <v>1</v>
      </c>
      <c r="I4" s="83">
        <v>1</v>
      </c>
      <c r="J4" s="83">
        <v>1</v>
      </c>
      <c r="K4" s="83">
        <v>1</v>
      </c>
      <c r="L4" s="83">
        <v>1</v>
      </c>
      <c r="M4" s="83">
        <v>1</v>
      </c>
      <c r="N4" s="83">
        <v>1</v>
      </c>
      <c r="O4" s="82">
        <f>AVERAGE(E4:N4)</f>
        <v>1.3</v>
      </c>
    </row>
    <row r="5" spans="1:15" ht="22.5" customHeight="1" thickBot="1" x14ac:dyDescent="0.3">
      <c r="A5" s="25"/>
      <c r="C5" s="79" t="s">
        <v>168</v>
      </c>
      <c r="D5" s="84">
        <f t="shared" ref="D5:N5" si="0">AVERAGE(D3:D4)</f>
        <v>2.4500000000000002</v>
      </c>
      <c r="E5" s="84">
        <f t="shared" si="0"/>
        <v>1.75</v>
      </c>
      <c r="F5" s="84">
        <f t="shared" si="0"/>
        <v>1.4</v>
      </c>
      <c r="G5" s="84">
        <f t="shared" si="0"/>
        <v>1.5</v>
      </c>
      <c r="H5" s="84">
        <f t="shared" si="0"/>
        <v>0.6</v>
      </c>
      <c r="I5" s="84">
        <f t="shared" si="0"/>
        <v>0.65</v>
      </c>
      <c r="J5" s="84">
        <f t="shared" si="0"/>
        <v>0.65</v>
      </c>
      <c r="K5" s="84">
        <f t="shared" si="0"/>
        <v>0.65</v>
      </c>
      <c r="L5" s="84">
        <f t="shared" si="0"/>
        <v>0.65</v>
      </c>
      <c r="M5" s="84">
        <f t="shared" si="0"/>
        <v>0.6</v>
      </c>
      <c r="N5" s="84">
        <f t="shared" si="0"/>
        <v>0.6</v>
      </c>
      <c r="O5" s="85">
        <f>AVERAGE(E5:N5)</f>
        <v>0.90500000000000003</v>
      </c>
    </row>
    <row r="6" spans="1:15" s="27" customFormat="1" ht="24" customHeight="1" x14ac:dyDescent="0.3">
      <c r="A6" s="26" t="s">
        <v>203</v>
      </c>
    </row>
    <row r="7" spans="1:15" ht="53.25" customHeight="1" x14ac:dyDescent="0.25">
      <c r="A7" s="16" t="s">
        <v>206</v>
      </c>
    </row>
    <row r="8" spans="1:15" ht="53.25" customHeight="1" x14ac:dyDescent="0.25">
      <c r="A8" s="16" t="s">
        <v>207</v>
      </c>
    </row>
    <row r="9" spans="1:15" ht="89.25" customHeight="1" x14ac:dyDescent="0.25">
      <c r="A9" s="16" t="s">
        <v>204</v>
      </c>
    </row>
    <row r="10" spans="1:15" ht="159" customHeight="1" thickBot="1" x14ac:dyDescent="0.3">
      <c r="A10" s="18" t="s">
        <v>190</v>
      </c>
    </row>
    <row r="11" spans="1:15" ht="30" customHeight="1" x14ac:dyDescent="0.25">
      <c r="A11" s="17" t="s">
        <v>181</v>
      </c>
    </row>
    <row r="12" spans="1:15" s="23" customFormat="1" ht="93.75" customHeight="1" x14ac:dyDescent="0.3">
      <c r="A12" s="16" t="s">
        <v>182</v>
      </c>
      <c r="C12" s="75"/>
    </row>
    <row r="13" spans="1:15" s="23" customFormat="1" ht="72.75" customHeight="1" x14ac:dyDescent="0.3">
      <c r="A13" s="16" t="s">
        <v>183</v>
      </c>
      <c r="C13" s="75"/>
    </row>
    <row r="14" spans="1:15" s="23" customFormat="1" ht="67.5" customHeight="1" x14ac:dyDescent="0.3">
      <c r="A14" s="16" t="s">
        <v>184</v>
      </c>
      <c r="C14" s="75"/>
    </row>
    <row r="15" spans="1:15" s="23" customFormat="1" ht="152.25" customHeight="1" x14ac:dyDescent="0.3">
      <c r="A15" s="16" t="s">
        <v>185</v>
      </c>
      <c r="C15" s="75"/>
    </row>
    <row r="16" spans="1:15" s="23" customFormat="1" ht="165.75" customHeight="1" x14ac:dyDescent="0.3">
      <c r="A16" s="16" t="s">
        <v>186</v>
      </c>
      <c r="C16" s="75"/>
    </row>
    <row r="17" spans="1:3" s="23" customFormat="1" ht="43.5" customHeight="1" thickBot="1" x14ac:dyDescent="0.35">
      <c r="A17" s="18" t="s">
        <v>187</v>
      </c>
      <c r="C17" s="7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selection activeCell="L16" activeCellId="1" sqref="L8:L9 L16"/>
    </sheetView>
  </sheetViews>
  <sheetFormatPr defaultRowHeight="13.2" x14ac:dyDescent="0.25"/>
  <cols>
    <col min="1" max="1" width="16.6640625" style="32" customWidth="1"/>
    <col min="2" max="2" width="17.6640625" style="32" customWidth="1"/>
    <col min="3" max="3" width="13.55468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3" width="12.6640625" style="28" customWidth="1"/>
    <col min="14" max="14" width="12" style="28" customWidth="1"/>
    <col min="15" max="15" width="9.109375" style="28"/>
    <col min="16" max="16" width="11.88671875" style="31" customWidth="1"/>
    <col min="17" max="17" width="13.88671875" style="31" customWidth="1"/>
    <col min="18" max="18" width="9.109375" style="28"/>
    <col min="19" max="19" width="11.88671875" style="28" customWidth="1"/>
    <col min="20" max="20" width="11.6640625" style="28" customWidth="1"/>
    <col min="21" max="251" width="9.109375" style="32"/>
    <col min="252" max="252" width="22.5546875" style="32" customWidth="1"/>
    <col min="253" max="253" width="20.33203125" style="32" customWidth="1"/>
    <col min="254" max="254" width="13.5546875" style="32" customWidth="1"/>
    <col min="255" max="255" width="13.6640625" style="32" customWidth="1"/>
    <col min="256" max="256" width="12.44140625" style="32" customWidth="1"/>
    <col min="257" max="257" width="11.88671875" style="32" customWidth="1"/>
    <col min="258" max="258" width="12.44140625" style="32" customWidth="1"/>
    <col min="259" max="259" width="12.5546875" style="32" customWidth="1"/>
    <col min="260" max="260" width="12.33203125" style="32" customWidth="1"/>
    <col min="261" max="263" width="11.88671875" style="32" customWidth="1"/>
    <col min="264" max="264" width="12.6640625" style="32" customWidth="1"/>
    <col min="265" max="265" width="12" style="32" customWidth="1"/>
    <col min="266" max="266" width="9.109375" style="32"/>
    <col min="267" max="267" width="11.88671875" style="32" customWidth="1"/>
    <col min="268" max="268" width="13.88671875" style="32" customWidth="1"/>
    <col min="269" max="269" width="9.109375" style="32"/>
    <col min="270" max="270" width="10.44140625" style="32" bestFit="1" customWidth="1"/>
    <col min="271" max="271" width="9.109375" style="32"/>
    <col min="272" max="272" width="9.44140625" style="32" bestFit="1" customWidth="1"/>
    <col min="273" max="273" width="9.109375" style="32"/>
    <col min="274" max="274" width="8.33203125" style="32" customWidth="1"/>
    <col min="275" max="275" width="11.88671875" style="32" customWidth="1"/>
    <col min="276" max="276" width="11.6640625" style="32" customWidth="1"/>
    <col min="277" max="507" width="9.109375" style="32"/>
    <col min="508" max="508" width="22.5546875" style="32" customWidth="1"/>
    <col min="509" max="509" width="20.33203125" style="32" customWidth="1"/>
    <col min="510" max="510" width="13.5546875" style="32" customWidth="1"/>
    <col min="511" max="511" width="13.6640625" style="32" customWidth="1"/>
    <col min="512" max="512" width="12.44140625" style="32" customWidth="1"/>
    <col min="513" max="513" width="11.88671875" style="32" customWidth="1"/>
    <col min="514" max="514" width="12.44140625" style="32" customWidth="1"/>
    <col min="515" max="515" width="12.5546875" style="32" customWidth="1"/>
    <col min="516" max="516" width="12.33203125" style="32" customWidth="1"/>
    <col min="517" max="519" width="11.88671875" style="32" customWidth="1"/>
    <col min="520" max="520" width="12.6640625" style="32" customWidth="1"/>
    <col min="521" max="521" width="12" style="32" customWidth="1"/>
    <col min="522" max="522" width="9.109375" style="32"/>
    <col min="523" max="523" width="11.88671875" style="32" customWidth="1"/>
    <col min="524" max="524" width="13.88671875" style="32" customWidth="1"/>
    <col min="525" max="525" width="9.109375" style="32"/>
    <col min="526" max="526" width="10.44140625" style="32" bestFit="1" customWidth="1"/>
    <col min="527" max="527" width="9.109375" style="32"/>
    <col min="528" max="528" width="9.44140625" style="32" bestFit="1" customWidth="1"/>
    <col min="529" max="529" width="9.109375" style="32"/>
    <col min="530" max="530" width="8.33203125" style="32" customWidth="1"/>
    <col min="531" max="531" width="11.88671875" style="32" customWidth="1"/>
    <col min="532" max="532" width="11.6640625" style="32" customWidth="1"/>
    <col min="533" max="763" width="9.109375" style="32"/>
    <col min="764" max="764" width="22.5546875" style="32" customWidth="1"/>
    <col min="765" max="765" width="20.33203125" style="32" customWidth="1"/>
    <col min="766" max="766" width="13.5546875" style="32" customWidth="1"/>
    <col min="767" max="767" width="13.6640625" style="32" customWidth="1"/>
    <col min="768" max="768" width="12.44140625" style="32" customWidth="1"/>
    <col min="769" max="769" width="11.88671875" style="32" customWidth="1"/>
    <col min="770" max="770" width="12.44140625" style="32" customWidth="1"/>
    <col min="771" max="771" width="12.5546875" style="32" customWidth="1"/>
    <col min="772" max="772" width="12.33203125" style="32" customWidth="1"/>
    <col min="773" max="775" width="11.88671875" style="32" customWidth="1"/>
    <col min="776" max="776" width="12.6640625" style="32" customWidth="1"/>
    <col min="777" max="777" width="12" style="32" customWidth="1"/>
    <col min="778" max="778" width="9.109375" style="32"/>
    <col min="779" max="779" width="11.88671875" style="32" customWidth="1"/>
    <col min="780" max="780" width="13.88671875" style="32" customWidth="1"/>
    <col min="781" max="781" width="9.109375" style="32"/>
    <col min="782" max="782" width="10.44140625" style="32" bestFit="1" customWidth="1"/>
    <col min="783" max="783" width="9.109375" style="32"/>
    <col min="784" max="784" width="9.44140625" style="32" bestFit="1" customWidth="1"/>
    <col min="785" max="785" width="9.109375" style="32"/>
    <col min="786" max="786" width="8.33203125" style="32" customWidth="1"/>
    <col min="787" max="787" width="11.88671875" style="32" customWidth="1"/>
    <col min="788" max="788" width="11.6640625" style="32" customWidth="1"/>
    <col min="789" max="1019" width="9.109375" style="32"/>
    <col min="1020" max="1020" width="22.5546875" style="32" customWidth="1"/>
    <col min="1021" max="1021" width="20.33203125" style="32" customWidth="1"/>
    <col min="1022" max="1022" width="13.5546875" style="32" customWidth="1"/>
    <col min="1023" max="1023" width="13.6640625" style="32" customWidth="1"/>
    <col min="1024" max="1024" width="12.44140625" style="32" customWidth="1"/>
    <col min="1025" max="1025" width="11.88671875" style="32" customWidth="1"/>
    <col min="1026" max="1026" width="12.44140625" style="32" customWidth="1"/>
    <col min="1027" max="1027" width="12.5546875" style="32" customWidth="1"/>
    <col min="1028" max="1028" width="12.33203125" style="32" customWidth="1"/>
    <col min="1029" max="1031" width="11.88671875" style="32" customWidth="1"/>
    <col min="1032" max="1032" width="12.6640625" style="32" customWidth="1"/>
    <col min="1033" max="1033" width="12" style="32" customWidth="1"/>
    <col min="1034" max="1034" width="9.109375" style="32"/>
    <col min="1035" max="1035" width="11.88671875" style="32" customWidth="1"/>
    <col min="1036" max="1036" width="13.88671875" style="32" customWidth="1"/>
    <col min="1037" max="1037" width="9.109375" style="32"/>
    <col min="1038" max="1038" width="10.44140625" style="32" bestFit="1" customWidth="1"/>
    <col min="1039" max="1039" width="9.109375" style="32"/>
    <col min="1040" max="1040" width="9.44140625" style="32" bestFit="1" customWidth="1"/>
    <col min="1041" max="1041" width="9.109375" style="32"/>
    <col min="1042" max="1042" width="8.33203125" style="32" customWidth="1"/>
    <col min="1043" max="1043" width="11.88671875" style="32" customWidth="1"/>
    <col min="1044" max="1044" width="11.6640625" style="32" customWidth="1"/>
    <col min="1045" max="1275" width="9.109375" style="32"/>
    <col min="1276" max="1276" width="22.5546875" style="32" customWidth="1"/>
    <col min="1277" max="1277" width="20.33203125" style="32" customWidth="1"/>
    <col min="1278" max="1278" width="13.5546875" style="32" customWidth="1"/>
    <col min="1279" max="1279" width="13.6640625" style="32" customWidth="1"/>
    <col min="1280" max="1280" width="12.44140625" style="32" customWidth="1"/>
    <col min="1281" max="1281" width="11.88671875" style="32" customWidth="1"/>
    <col min="1282" max="1282" width="12.44140625" style="32" customWidth="1"/>
    <col min="1283" max="1283" width="12.5546875" style="32" customWidth="1"/>
    <col min="1284" max="1284" width="12.33203125" style="32" customWidth="1"/>
    <col min="1285" max="1287" width="11.88671875" style="32" customWidth="1"/>
    <col min="1288" max="1288" width="12.6640625" style="32" customWidth="1"/>
    <col min="1289" max="1289" width="12" style="32" customWidth="1"/>
    <col min="1290" max="1290" width="9.109375" style="32"/>
    <col min="1291" max="1291" width="11.88671875" style="32" customWidth="1"/>
    <col min="1292" max="1292" width="13.88671875" style="32" customWidth="1"/>
    <col min="1293" max="1293" width="9.109375" style="32"/>
    <col min="1294" max="1294" width="10.44140625" style="32" bestFit="1" customWidth="1"/>
    <col min="1295" max="1295" width="9.109375" style="32"/>
    <col min="1296" max="1296" width="9.44140625" style="32" bestFit="1" customWidth="1"/>
    <col min="1297" max="1297" width="9.109375" style="32"/>
    <col min="1298" max="1298" width="8.33203125" style="32" customWidth="1"/>
    <col min="1299" max="1299" width="11.88671875" style="32" customWidth="1"/>
    <col min="1300" max="1300" width="11.6640625" style="32" customWidth="1"/>
    <col min="1301" max="1531" width="9.109375" style="32"/>
    <col min="1532" max="1532" width="22.5546875" style="32" customWidth="1"/>
    <col min="1533" max="1533" width="20.33203125" style="32" customWidth="1"/>
    <col min="1534" max="1534" width="13.5546875" style="32" customWidth="1"/>
    <col min="1535" max="1535" width="13.6640625" style="32" customWidth="1"/>
    <col min="1536" max="1536" width="12.44140625" style="32" customWidth="1"/>
    <col min="1537" max="1537" width="11.88671875" style="32" customWidth="1"/>
    <col min="1538" max="1538" width="12.44140625" style="32" customWidth="1"/>
    <col min="1539" max="1539" width="12.5546875" style="32" customWidth="1"/>
    <col min="1540" max="1540" width="12.33203125" style="32" customWidth="1"/>
    <col min="1541" max="1543" width="11.88671875" style="32" customWidth="1"/>
    <col min="1544" max="1544" width="12.6640625" style="32" customWidth="1"/>
    <col min="1545" max="1545" width="12" style="32" customWidth="1"/>
    <col min="1546" max="1546" width="9.109375" style="32"/>
    <col min="1547" max="1547" width="11.88671875" style="32" customWidth="1"/>
    <col min="1548" max="1548" width="13.88671875" style="32" customWidth="1"/>
    <col min="1549" max="1549" width="9.109375" style="32"/>
    <col min="1550" max="1550" width="10.44140625" style="32" bestFit="1" customWidth="1"/>
    <col min="1551" max="1551" width="9.109375" style="32"/>
    <col min="1552" max="1552" width="9.44140625" style="32" bestFit="1" customWidth="1"/>
    <col min="1553" max="1553" width="9.109375" style="32"/>
    <col min="1554" max="1554" width="8.33203125" style="32" customWidth="1"/>
    <col min="1555" max="1555" width="11.88671875" style="32" customWidth="1"/>
    <col min="1556" max="1556" width="11.6640625" style="32" customWidth="1"/>
    <col min="1557" max="1787" width="9.109375" style="32"/>
    <col min="1788" max="1788" width="22.5546875" style="32" customWidth="1"/>
    <col min="1789" max="1789" width="20.33203125" style="32" customWidth="1"/>
    <col min="1790" max="1790" width="13.5546875" style="32" customWidth="1"/>
    <col min="1791" max="1791" width="13.6640625" style="32" customWidth="1"/>
    <col min="1792" max="1792" width="12.44140625" style="32" customWidth="1"/>
    <col min="1793" max="1793" width="11.88671875" style="32" customWidth="1"/>
    <col min="1794" max="1794" width="12.44140625" style="32" customWidth="1"/>
    <col min="1795" max="1795" width="12.5546875" style="32" customWidth="1"/>
    <col min="1796" max="1796" width="12.33203125" style="32" customWidth="1"/>
    <col min="1797" max="1799" width="11.88671875" style="32" customWidth="1"/>
    <col min="1800" max="1800" width="12.6640625" style="32" customWidth="1"/>
    <col min="1801" max="1801" width="12" style="32" customWidth="1"/>
    <col min="1802" max="1802" width="9.109375" style="32"/>
    <col min="1803" max="1803" width="11.88671875" style="32" customWidth="1"/>
    <col min="1804" max="1804" width="13.88671875" style="32" customWidth="1"/>
    <col min="1805" max="1805" width="9.109375" style="32"/>
    <col min="1806" max="1806" width="10.44140625" style="32" bestFit="1" customWidth="1"/>
    <col min="1807" max="1807" width="9.109375" style="32"/>
    <col min="1808" max="1808" width="9.44140625" style="32" bestFit="1" customWidth="1"/>
    <col min="1809" max="1809" width="9.109375" style="32"/>
    <col min="1810" max="1810" width="8.33203125" style="32" customWidth="1"/>
    <col min="1811" max="1811" width="11.88671875" style="32" customWidth="1"/>
    <col min="1812" max="1812" width="11.6640625" style="32" customWidth="1"/>
    <col min="1813" max="2043" width="9.109375" style="32"/>
    <col min="2044" max="2044" width="22.5546875" style="32" customWidth="1"/>
    <col min="2045" max="2045" width="20.33203125" style="32" customWidth="1"/>
    <col min="2046" max="2046" width="13.5546875" style="32" customWidth="1"/>
    <col min="2047" max="2047" width="13.6640625" style="32" customWidth="1"/>
    <col min="2048" max="2048" width="12.44140625" style="32" customWidth="1"/>
    <col min="2049" max="2049" width="11.88671875" style="32" customWidth="1"/>
    <col min="2050" max="2050" width="12.44140625" style="32" customWidth="1"/>
    <col min="2051" max="2051" width="12.5546875" style="32" customWidth="1"/>
    <col min="2052" max="2052" width="12.33203125" style="32" customWidth="1"/>
    <col min="2053" max="2055" width="11.88671875" style="32" customWidth="1"/>
    <col min="2056" max="2056" width="12.6640625" style="32" customWidth="1"/>
    <col min="2057" max="2057" width="12" style="32" customWidth="1"/>
    <col min="2058" max="2058" width="9.109375" style="32"/>
    <col min="2059" max="2059" width="11.88671875" style="32" customWidth="1"/>
    <col min="2060" max="2060" width="13.88671875" style="32" customWidth="1"/>
    <col min="2061" max="2061" width="9.109375" style="32"/>
    <col min="2062" max="2062" width="10.44140625" style="32" bestFit="1" customWidth="1"/>
    <col min="2063" max="2063" width="9.109375" style="32"/>
    <col min="2064" max="2064" width="9.44140625" style="32" bestFit="1" customWidth="1"/>
    <col min="2065" max="2065" width="9.109375" style="32"/>
    <col min="2066" max="2066" width="8.33203125" style="32" customWidth="1"/>
    <col min="2067" max="2067" width="11.88671875" style="32" customWidth="1"/>
    <col min="2068" max="2068" width="11.6640625" style="32" customWidth="1"/>
    <col min="2069" max="2299" width="9.109375" style="32"/>
    <col min="2300" max="2300" width="22.5546875" style="32" customWidth="1"/>
    <col min="2301" max="2301" width="20.33203125" style="32" customWidth="1"/>
    <col min="2302" max="2302" width="13.5546875" style="32" customWidth="1"/>
    <col min="2303" max="2303" width="13.6640625" style="32" customWidth="1"/>
    <col min="2304" max="2304" width="12.44140625" style="32" customWidth="1"/>
    <col min="2305" max="2305" width="11.88671875" style="32" customWidth="1"/>
    <col min="2306" max="2306" width="12.44140625" style="32" customWidth="1"/>
    <col min="2307" max="2307" width="12.5546875" style="32" customWidth="1"/>
    <col min="2308" max="2308" width="12.33203125" style="32" customWidth="1"/>
    <col min="2309" max="2311" width="11.88671875" style="32" customWidth="1"/>
    <col min="2312" max="2312" width="12.6640625" style="32" customWidth="1"/>
    <col min="2313" max="2313" width="12" style="32" customWidth="1"/>
    <col min="2314" max="2314" width="9.109375" style="32"/>
    <col min="2315" max="2315" width="11.88671875" style="32" customWidth="1"/>
    <col min="2316" max="2316" width="13.88671875" style="32" customWidth="1"/>
    <col min="2317" max="2317" width="9.109375" style="32"/>
    <col min="2318" max="2318" width="10.44140625" style="32" bestFit="1" customWidth="1"/>
    <col min="2319" max="2319" width="9.109375" style="32"/>
    <col min="2320" max="2320" width="9.44140625" style="32" bestFit="1" customWidth="1"/>
    <col min="2321" max="2321" width="9.109375" style="32"/>
    <col min="2322" max="2322" width="8.33203125" style="32" customWidth="1"/>
    <col min="2323" max="2323" width="11.88671875" style="32" customWidth="1"/>
    <col min="2324" max="2324" width="11.6640625" style="32" customWidth="1"/>
    <col min="2325" max="2555" width="9.109375" style="32"/>
    <col min="2556" max="2556" width="22.5546875" style="32" customWidth="1"/>
    <col min="2557" max="2557" width="20.33203125" style="32" customWidth="1"/>
    <col min="2558" max="2558" width="13.5546875" style="32" customWidth="1"/>
    <col min="2559" max="2559" width="13.6640625" style="32" customWidth="1"/>
    <col min="2560" max="2560" width="12.44140625" style="32" customWidth="1"/>
    <col min="2561" max="2561" width="11.88671875" style="32" customWidth="1"/>
    <col min="2562" max="2562" width="12.44140625" style="32" customWidth="1"/>
    <col min="2563" max="2563" width="12.5546875" style="32" customWidth="1"/>
    <col min="2564" max="2564" width="12.33203125" style="32" customWidth="1"/>
    <col min="2565" max="2567" width="11.88671875" style="32" customWidth="1"/>
    <col min="2568" max="2568" width="12.6640625" style="32" customWidth="1"/>
    <col min="2569" max="2569" width="12" style="32" customWidth="1"/>
    <col min="2570" max="2570" width="9.109375" style="32"/>
    <col min="2571" max="2571" width="11.88671875" style="32" customWidth="1"/>
    <col min="2572" max="2572" width="13.88671875" style="32" customWidth="1"/>
    <col min="2573" max="2573" width="9.109375" style="32"/>
    <col min="2574" max="2574" width="10.44140625" style="32" bestFit="1" customWidth="1"/>
    <col min="2575" max="2575" width="9.109375" style="32"/>
    <col min="2576" max="2576" width="9.44140625" style="32" bestFit="1" customWidth="1"/>
    <col min="2577" max="2577" width="9.109375" style="32"/>
    <col min="2578" max="2578" width="8.33203125" style="32" customWidth="1"/>
    <col min="2579" max="2579" width="11.88671875" style="32" customWidth="1"/>
    <col min="2580" max="2580" width="11.6640625" style="32" customWidth="1"/>
    <col min="2581" max="2811" width="9.109375" style="32"/>
    <col min="2812" max="2812" width="22.5546875" style="32" customWidth="1"/>
    <col min="2813" max="2813" width="20.33203125" style="32" customWidth="1"/>
    <col min="2814" max="2814" width="13.5546875" style="32" customWidth="1"/>
    <col min="2815" max="2815" width="13.6640625" style="32" customWidth="1"/>
    <col min="2816" max="2816" width="12.44140625" style="32" customWidth="1"/>
    <col min="2817" max="2817" width="11.88671875" style="32" customWidth="1"/>
    <col min="2818" max="2818" width="12.44140625" style="32" customWidth="1"/>
    <col min="2819" max="2819" width="12.5546875" style="32" customWidth="1"/>
    <col min="2820" max="2820" width="12.33203125" style="32" customWidth="1"/>
    <col min="2821" max="2823" width="11.88671875" style="32" customWidth="1"/>
    <col min="2824" max="2824" width="12.6640625" style="32" customWidth="1"/>
    <col min="2825" max="2825" width="12" style="32" customWidth="1"/>
    <col min="2826" max="2826" width="9.109375" style="32"/>
    <col min="2827" max="2827" width="11.88671875" style="32" customWidth="1"/>
    <col min="2828" max="2828" width="13.88671875" style="32" customWidth="1"/>
    <col min="2829" max="2829" width="9.109375" style="32"/>
    <col min="2830" max="2830" width="10.44140625" style="32" bestFit="1" customWidth="1"/>
    <col min="2831" max="2831" width="9.109375" style="32"/>
    <col min="2832" max="2832" width="9.44140625" style="32" bestFit="1" customWidth="1"/>
    <col min="2833" max="2833" width="9.109375" style="32"/>
    <col min="2834" max="2834" width="8.33203125" style="32" customWidth="1"/>
    <col min="2835" max="2835" width="11.88671875" style="32" customWidth="1"/>
    <col min="2836" max="2836" width="11.6640625" style="32" customWidth="1"/>
    <col min="2837" max="3067" width="9.109375" style="32"/>
    <col min="3068" max="3068" width="22.5546875" style="32" customWidth="1"/>
    <col min="3069" max="3069" width="20.33203125" style="32" customWidth="1"/>
    <col min="3070" max="3070" width="13.5546875" style="32" customWidth="1"/>
    <col min="3071" max="3071" width="13.6640625" style="32" customWidth="1"/>
    <col min="3072" max="3072" width="12.44140625" style="32" customWidth="1"/>
    <col min="3073" max="3073" width="11.88671875" style="32" customWidth="1"/>
    <col min="3074" max="3074" width="12.44140625" style="32" customWidth="1"/>
    <col min="3075" max="3075" width="12.5546875" style="32" customWidth="1"/>
    <col min="3076" max="3076" width="12.33203125" style="32" customWidth="1"/>
    <col min="3077" max="3079" width="11.88671875" style="32" customWidth="1"/>
    <col min="3080" max="3080" width="12.6640625" style="32" customWidth="1"/>
    <col min="3081" max="3081" width="12" style="32" customWidth="1"/>
    <col min="3082" max="3082" width="9.109375" style="32"/>
    <col min="3083" max="3083" width="11.88671875" style="32" customWidth="1"/>
    <col min="3084" max="3084" width="13.88671875" style="32" customWidth="1"/>
    <col min="3085" max="3085" width="9.109375" style="32"/>
    <col min="3086" max="3086" width="10.44140625" style="32" bestFit="1" customWidth="1"/>
    <col min="3087" max="3087" width="9.109375" style="32"/>
    <col min="3088" max="3088" width="9.44140625" style="32" bestFit="1" customWidth="1"/>
    <col min="3089" max="3089" width="9.109375" style="32"/>
    <col min="3090" max="3090" width="8.33203125" style="32" customWidth="1"/>
    <col min="3091" max="3091" width="11.88671875" style="32" customWidth="1"/>
    <col min="3092" max="3092" width="11.6640625" style="32" customWidth="1"/>
    <col min="3093" max="3323" width="9.109375" style="32"/>
    <col min="3324" max="3324" width="22.5546875" style="32" customWidth="1"/>
    <col min="3325" max="3325" width="20.33203125" style="32" customWidth="1"/>
    <col min="3326" max="3326" width="13.5546875" style="32" customWidth="1"/>
    <col min="3327" max="3327" width="13.6640625" style="32" customWidth="1"/>
    <col min="3328" max="3328" width="12.44140625" style="32" customWidth="1"/>
    <col min="3329" max="3329" width="11.88671875" style="32" customWidth="1"/>
    <col min="3330" max="3330" width="12.44140625" style="32" customWidth="1"/>
    <col min="3331" max="3331" width="12.5546875" style="32" customWidth="1"/>
    <col min="3332" max="3332" width="12.33203125" style="32" customWidth="1"/>
    <col min="3333" max="3335" width="11.88671875" style="32" customWidth="1"/>
    <col min="3336" max="3336" width="12.6640625" style="32" customWidth="1"/>
    <col min="3337" max="3337" width="12" style="32" customWidth="1"/>
    <col min="3338" max="3338" width="9.109375" style="32"/>
    <col min="3339" max="3339" width="11.88671875" style="32" customWidth="1"/>
    <col min="3340" max="3340" width="13.88671875" style="32" customWidth="1"/>
    <col min="3341" max="3341" width="9.109375" style="32"/>
    <col min="3342" max="3342" width="10.44140625" style="32" bestFit="1" customWidth="1"/>
    <col min="3343" max="3343" width="9.109375" style="32"/>
    <col min="3344" max="3344" width="9.44140625" style="32" bestFit="1" customWidth="1"/>
    <col min="3345" max="3345" width="9.109375" style="32"/>
    <col min="3346" max="3346" width="8.33203125" style="32" customWidth="1"/>
    <col min="3347" max="3347" width="11.88671875" style="32" customWidth="1"/>
    <col min="3348" max="3348" width="11.6640625" style="32" customWidth="1"/>
    <col min="3349" max="3579" width="9.109375" style="32"/>
    <col min="3580" max="3580" width="22.5546875" style="32" customWidth="1"/>
    <col min="3581" max="3581" width="20.33203125" style="32" customWidth="1"/>
    <col min="3582" max="3582" width="13.5546875" style="32" customWidth="1"/>
    <col min="3583" max="3583" width="13.6640625" style="32" customWidth="1"/>
    <col min="3584" max="3584" width="12.44140625" style="32" customWidth="1"/>
    <col min="3585" max="3585" width="11.88671875" style="32" customWidth="1"/>
    <col min="3586" max="3586" width="12.44140625" style="32" customWidth="1"/>
    <col min="3587" max="3587" width="12.5546875" style="32" customWidth="1"/>
    <col min="3588" max="3588" width="12.33203125" style="32" customWidth="1"/>
    <col min="3589" max="3591" width="11.88671875" style="32" customWidth="1"/>
    <col min="3592" max="3592" width="12.6640625" style="32" customWidth="1"/>
    <col min="3593" max="3593" width="12" style="32" customWidth="1"/>
    <col min="3594" max="3594" width="9.109375" style="32"/>
    <col min="3595" max="3595" width="11.88671875" style="32" customWidth="1"/>
    <col min="3596" max="3596" width="13.88671875" style="32" customWidth="1"/>
    <col min="3597" max="3597" width="9.109375" style="32"/>
    <col min="3598" max="3598" width="10.44140625" style="32" bestFit="1" customWidth="1"/>
    <col min="3599" max="3599" width="9.109375" style="32"/>
    <col min="3600" max="3600" width="9.44140625" style="32" bestFit="1" customWidth="1"/>
    <col min="3601" max="3601" width="9.109375" style="32"/>
    <col min="3602" max="3602" width="8.33203125" style="32" customWidth="1"/>
    <col min="3603" max="3603" width="11.88671875" style="32" customWidth="1"/>
    <col min="3604" max="3604" width="11.6640625" style="32" customWidth="1"/>
    <col min="3605" max="3835" width="9.109375" style="32"/>
    <col min="3836" max="3836" width="22.5546875" style="32" customWidth="1"/>
    <col min="3837" max="3837" width="20.33203125" style="32" customWidth="1"/>
    <col min="3838" max="3838" width="13.5546875" style="32" customWidth="1"/>
    <col min="3839" max="3839" width="13.6640625" style="32" customWidth="1"/>
    <col min="3840" max="3840" width="12.44140625" style="32" customWidth="1"/>
    <col min="3841" max="3841" width="11.88671875" style="32" customWidth="1"/>
    <col min="3842" max="3842" width="12.44140625" style="32" customWidth="1"/>
    <col min="3843" max="3843" width="12.5546875" style="32" customWidth="1"/>
    <col min="3844" max="3844" width="12.33203125" style="32" customWidth="1"/>
    <col min="3845" max="3847" width="11.88671875" style="32" customWidth="1"/>
    <col min="3848" max="3848" width="12.6640625" style="32" customWidth="1"/>
    <col min="3849" max="3849" width="12" style="32" customWidth="1"/>
    <col min="3850" max="3850" width="9.109375" style="32"/>
    <col min="3851" max="3851" width="11.88671875" style="32" customWidth="1"/>
    <col min="3852" max="3852" width="13.88671875" style="32" customWidth="1"/>
    <col min="3853" max="3853" width="9.109375" style="32"/>
    <col min="3854" max="3854" width="10.44140625" style="32" bestFit="1" customWidth="1"/>
    <col min="3855" max="3855" width="9.109375" style="32"/>
    <col min="3856" max="3856" width="9.44140625" style="32" bestFit="1" customWidth="1"/>
    <col min="3857" max="3857" width="9.109375" style="32"/>
    <col min="3858" max="3858" width="8.33203125" style="32" customWidth="1"/>
    <col min="3859" max="3859" width="11.88671875" style="32" customWidth="1"/>
    <col min="3860" max="3860" width="11.6640625" style="32" customWidth="1"/>
    <col min="3861" max="4091" width="9.109375" style="32"/>
    <col min="4092" max="4092" width="22.5546875" style="32" customWidth="1"/>
    <col min="4093" max="4093" width="20.33203125" style="32" customWidth="1"/>
    <col min="4094" max="4094" width="13.5546875" style="32" customWidth="1"/>
    <col min="4095" max="4095" width="13.6640625" style="32" customWidth="1"/>
    <col min="4096" max="4096" width="12.44140625" style="32" customWidth="1"/>
    <col min="4097" max="4097" width="11.88671875" style="32" customWidth="1"/>
    <col min="4098" max="4098" width="12.44140625" style="32" customWidth="1"/>
    <col min="4099" max="4099" width="12.5546875" style="32" customWidth="1"/>
    <col min="4100" max="4100" width="12.33203125" style="32" customWidth="1"/>
    <col min="4101" max="4103" width="11.88671875" style="32" customWidth="1"/>
    <col min="4104" max="4104" width="12.6640625" style="32" customWidth="1"/>
    <col min="4105" max="4105" width="12" style="32" customWidth="1"/>
    <col min="4106" max="4106" width="9.109375" style="32"/>
    <col min="4107" max="4107" width="11.88671875" style="32" customWidth="1"/>
    <col min="4108" max="4108" width="13.88671875" style="32" customWidth="1"/>
    <col min="4109" max="4109" width="9.109375" style="32"/>
    <col min="4110" max="4110" width="10.44140625" style="32" bestFit="1" customWidth="1"/>
    <col min="4111" max="4111" width="9.109375" style="32"/>
    <col min="4112" max="4112" width="9.44140625" style="32" bestFit="1" customWidth="1"/>
    <col min="4113" max="4113" width="9.109375" style="32"/>
    <col min="4114" max="4114" width="8.33203125" style="32" customWidth="1"/>
    <col min="4115" max="4115" width="11.88671875" style="32" customWidth="1"/>
    <col min="4116" max="4116" width="11.6640625" style="32" customWidth="1"/>
    <col min="4117" max="4347" width="9.109375" style="32"/>
    <col min="4348" max="4348" width="22.5546875" style="32" customWidth="1"/>
    <col min="4349" max="4349" width="20.33203125" style="32" customWidth="1"/>
    <col min="4350" max="4350" width="13.5546875" style="32" customWidth="1"/>
    <col min="4351" max="4351" width="13.6640625" style="32" customWidth="1"/>
    <col min="4352" max="4352" width="12.44140625" style="32" customWidth="1"/>
    <col min="4353" max="4353" width="11.88671875" style="32" customWidth="1"/>
    <col min="4354" max="4354" width="12.44140625" style="32" customWidth="1"/>
    <col min="4355" max="4355" width="12.5546875" style="32" customWidth="1"/>
    <col min="4356" max="4356" width="12.33203125" style="32" customWidth="1"/>
    <col min="4357" max="4359" width="11.88671875" style="32" customWidth="1"/>
    <col min="4360" max="4360" width="12.6640625" style="32" customWidth="1"/>
    <col min="4361" max="4361" width="12" style="32" customWidth="1"/>
    <col min="4362" max="4362" width="9.109375" style="32"/>
    <col min="4363" max="4363" width="11.88671875" style="32" customWidth="1"/>
    <col min="4364" max="4364" width="13.88671875" style="32" customWidth="1"/>
    <col min="4365" max="4365" width="9.109375" style="32"/>
    <col min="4366" max="4366" width="10.44140625" style="32" bestFit="1" customWidth="1"/>
    <col min="4367" max="4367" width="9.109375" style="32"/>
    <col min="4368" max="4368" width="9.44140625" style="32" bestFit="1" customWidth="1"/>
    <col min="4369" max="4369" width="9.109375" style="32"/>
    <col min="4370" max="4370" width="8.33203125" style="32" customWidth="1"/>
    <col min="4371" max="4371" width="11.88671875" style="32" customWidth="1"/>
    <col min="4372" max="4372" width="11.6640625" style="32" customWidth="1"/>
    <col min="4373" max="4603" width="9.109375" style="32"/>
    <col min="4604" max="4604" width="22.5546875" style="32" customWidth="1"/>
    <col min="4605" max="4605" width="20.33203125" style="32" customWidth="1"/>
    <col min="4606" max="4606" width="13.5546875" style="32" customWidth="1"/>
    <col min="4607" max="4607" width="13.6640625" style="32" customWidth="1"/>
    <col min="4608" max="4608" width="12.44140625" style="32" customWidth="1"/>
    <col min="4609" max="4609" width="11.88671875" style="32" customWidth="1"/>
    <col min="4610" max="4610" width="12.44140625" style="32" customWidth="1"/>
    <col min="4611" max="4611" width="12.5546875" style="32" customWidth="1"/>
    <col min="4612" max="4612" width="12.33203125" style="32" customWidth="1"/>
    <col min="4613" max="4615" width="11.88671875" style="32" customWidth="1"/>
    <col min="4616" max="4616" width="12.6640625" style="32" customWidth="1"/>
    <col min="4617" max="4617" width="12" style="32" customWidth="1"/>
    <col min="4618" max="4618" width="9.109375" style="32"/>
    <col min="4619" max="4619" width="11.88671875" style="32" customWidth="1"/>
    <col min="4620" max="4620" width="13.88671875" style="32" customWidth="1"/>
    <col min="4621" max="4621" width="9.109375" style="32"/>
    <col min="4622" max="4622" width="10.44140625" style="32" bestFit="1" customWidth="1"/>
    <col min="4623" max="4623" width="9.109375" style="32"/>
    <col min="4624" max="4624" width="9.44140625" style="32" bestFit="1" customWidth="1"/>
    <col min="4625" max="4625" width="9.109375" style="32"/>
    <col min="4626" max="4626" width="8.33203125" style="32" customWidth="1"/>
    <col min="4627" max="4627" width="11.88671875" style="32" customWidth="1"/>
    <col min="4628" max="4628" width="11.6640625" style="32" customWidth="1"/>
    <col min="4629" max="4859" width="9.109375" style="32"/>
    <col min="4860" max="4860" width="22.5546875" style="32" customWidth="1"/>
    <col min="4861" max="4861" width="20.33203125" style="32" customWidth="1"/>
    <col min="4862" max="4862" width="13.5546875" style="32" customWidth="1"/>
    <col min="4863" max="4863" width="13.6640625" style="32" customWidth="1"/>
    <col min="4864" max="4864" width="12.44140625" style="32" customWidth="1"/>
    <col min="4865" max="4865" width="11.88671875" style="32" customWidth="1"/>
    <col min="4866" max="4866" width="12.44140625" style="32" customWidth="1"/>
    <col min="4867" max="4867" width="12.5546875" style="32" customWidth="1"/>
    <col min="4868" max="4868" width="12.33203125" style="32" customWidth="1"/>
    <col min="4869" max="4871" width="11.88671875" style="32" customWidth="1"/>
    <col min="4872" max="4872" width="12.6640625" style="32" customWidth="1"/>
    <col min="4873" max="4873" width="12" style="32" customWidth="1"/>
    <col min="4874" max="4874" width="9.109375" style="32"/>
    <col min="4875" max="4875" width="11.88671875" style="32" customWidth="1"/>
    <col min="4876" max="4876" width="13.88671875" style="32" customWidth="1"/>
    <col min="4877" max="4877" width="9.109375" style="32"/>
    <col min="4878" max="4878" width="10.44140625" style="32" bestFit="1" customWidth="1"/>
    <col min="4879" max="4879" width="9.109375" style="32"/>
    <col min="4880" max="4880" width="9.44140625" style="32" bestFit="1" customWidth="1"/>
    <col min="4881" max="4881" width="9.109375" style="32"/>
    <col min="4882" max="4882" width="8.33203125" style="32" customWidth="1"/>
    <col min="4883" max="4883" width="11.88671875" style="32" customWidth="1"/>
    <col min="4884" max="4884" width="11.6640625" style="32" customWidth="1"/>
    <col min="4885" max="5115" width="9.109375" style="32"/>
    <col min="5116" max="5116" width="22.5546875" style="32" customWidth="1"/>
    <col min="5117" max="5117" width="20.33203125" style="32" customWidth="1"/>
    <col min="5118" max="5118" width="13.5546875" style="32" customWidth="1"/>
    <col min="5119" max="5119" width="13.6640625" style="32" customWidth="1"/>
    <col min="5120" max="5120" width="12.44140625" style="32" customWidth="1"/>
    <col min="5121" max="5121" width="11.88671875" style="32" customWidth="1"/>
    <col min="5122" max="5122" width="12.44140625" style="32" customWidth="1"/>
    <col min="5123" max="5123" width="12.5546875" style="32" customWidth="1"/>
    <col min="5124" max="5124" width="12.33203125" style="32" customWidth="1"/>
    <col min="5125" max="5127" width="11.88671875" style="32" customWidth="1"/>
    <col min="5128" max="5128" width="12.6640625" style="32" customWidth="1"/>
    <col min="5129" max="5129" width="12" style="32" customWidth="1"/>
    <col min="5130" max="5130" width="9.109375" style="32"/>
    <col min="5131" max="5131" width="11.88671875" style="32" customWidth="1"/>
    <col min="5132" max="5132" width="13.88671875" style="32" customWidth="1"/>
    <col min="5133" max="5133" width="9.109375" style="32"/>
    <col min="5134" max="5134" width="10.44140625" style="32" bestFit="1" customWidth="1"/>
    <col min="5135" max="5135" width="9.109375" style="32"/>
    <col min="5136" max="5136" width="9.44140625" style="32" bestFit="1" customWidth="1"/>
    <col min="5137" max="5137" width="9.109375" style="32"/>
    <col min="5138" max="5138" width="8.33203125" style="32" customWidth="1"/>
    <col min="5139" max="5139" width="11.88671875" style="32" customWidth="1"/>
    <col min="5140" max="5140" width="11.6640625" style="32" customWidth="1"/>
    <col min="5141" max="5371" width="9.109375" style="32"/>
    <col min="5372" max="5372" width="22.5546875" style="32" customWidth="1"/>
    <col min="5373" max="5373" width="20.33203125" style="32" customWidth="1"/>
    <col min="5374" max="5374" width="13.5546875" style="32" customWidth="1"/>
    <col min="5375" max="5375" width="13.6640625" style="32" customWidth="1"/>
    <col min="5376" max="5376" width="12.44140625" style="32" customWidth="1"/>
    <col min="5377" max="5377" width="11.88671875" style="32" customWidth="1"/>
    <col min="5378" max="5378" width="12.44140625" style="32" customWidth="1"/>
    <col min="5379" max="5379" width="12.5546875" style="32" customWidth="1"/>
    <col min="5380" max="5380" width="12.33203125" style="32" customWidth="1"/>
    <col min="5381" max="5383" width="11.88671875" style="32" customWidth="1"/>
    <col min="5384" max="5384" width="12.6640625" style="32" customWidth="1"/>
    <col min="5385" max="5385" width="12" style="32" customWidth="1"/>
    <col min="5386" max="5386" width="9.109375" style="32"/>
    <col min="5387" max="5387" width="11.88671875" style="32" customWidth="1"/>
    <col min="5388" max="5388" width="13.88671875" style="32" customWidth="1"/>
    <col min="5389" max="5389" width="9.109375" style="32"/>
    <col min="5390" max="5390" width="10.44140625" style="32" bestFit="1" customWidth="1"/>
    <col min="5391" max="5391" width="9.109375" style="32"/>
    <col min="5392" max="5392" width="9.44140625" style="32" bestFit="1" customWidth="1"/>
    <col min="5393" max="5393" width="9.109375" style="32"/>
    <col min="5394" max="5394" width="8.33203125" style="32" customWidth="1"/>
    <col min="5395" max="5395" width="11.88671875" style="32" customWidth="1"/>
    <col min="5396" max="5396" width="11.6640625" style="32" customWidth="1"/>
    <col min="5397" max="5627" width="9.109375" style="32"/>
    <col min="5628" max="5628" width="22.5546875" style="32" customWidth="1"/>
    <col min="5629" max="5629" width="20.33203125" style="32" customWidth="1"/>
    <col min="5630" max="5630" width="13.5546875" style="32" customWidth="1"/>
    <col min="5631" max="5631" width="13.6640625" style="32" customWidth="1"/>
    <col min="5632" max="5632" width="12.44140625" style="32" customWidth="1"/>
    <col min="5633" max="5633" width="11.88671875" style="32" customWidth="1"/>
    <col min="5634" max="5634" width="12.44140625" style="32" customWidth="1"/>
    <col min="5635" max="5635" width="12.5546875" style="32" customWidth="1"/>
    <col min="5636" max="5636" width="12.33203125" style="32" customWidth="1"/>
    <col min="5637" max="5639" width="11.88671875" style="32" customWidth="1"/>
    <col min="5640" max="5640" width="12.6640625" style="32" customWidth="1"/>
    <col min="5641" max="5641" width="12" style="32" customWidth="1"/>
    <col min="5642" max="5642" width="9.109375" style="32"/>
    <col min="5643" max="5643" width="11.88671875" style="32" customWidth="1"/>
    <col min="5644" max="5644" width="13.88671875" style="32" customWidth="1"/>
    <col min="5645" max="5645" width="9.109375" style="32"/>
    <col min="5646" max="5646" width="10.44140625" style="32" bestFit="1" customWidth="1"/>
    <col min="5647" max="5647" width="9.109375" style="32"/>
    <col min="5648" max="5648" width="9.44140625" style="32" bestFit="1" customWidth="1"/>
    <col min="5649" max="5649" width="9.109375" style="32"/>
    <col min="5650" max="5650" width="8.33203125" style="32" customWidth="1"/>
    <col min="5651" max="5651" width="11.88671875" style="32" customWidth="1"/>
    <col min="5652" max="5652" width="11.6640625" style="32" customWidth="1"/>
    <col min="5653" max="5883" width="9.109375" style="32"/>
    <col min="5884" max="5884" width="22.5546875" style="32" customWidth="1"/>
    <col min="5885" max="5885" width="20.33203125" style="32" customWidth="1"/>
    <col min="5886" max="5886" width="13.5546875" style="32" customWidth="1"/>
    <col min="5887" max="5887" width="13.6640625" style="32" customWidth="1"/>
    <col min="5888" max="5888" width="12.44140625" style="32" customWidth="1"/>
    <col min="5889" max="5889" width="11.88671875" style="32" customWidth="1"/>
    <col min="5890" max="5890" width="12.44140625" style="32" customWidth="1"/>
    <col min="5891" max="5891" width="12.5546875" style="32" customWidth="1"/>
    <col min="5892" max="5892" width="12.33203125" style="32" customWidth="1"/>
    <col min="5893" max="5895" width="11.88671875" style="32" customWidth="1"/>
    <col min="5896" max="5896" width="12.6640625" style="32" customWidth="1"/>
    <col min="5897" max="5897" width="12" style="32" customWidth="1"/>
    <col min="5898" max="5898" width="9.109375" style="32"/>
    <col min="5899" max="5899" width="11.88671875" style="32" customWidth="1"/>
    <col min="5900" max="5900" width="13.88671875" style="32" customWidth="1"/>
    <col min="5901" max="5901" width="9.109375" style="32"/>
    <col min="5902" max="5902" width="10.44140625" style="32" bestFit="1" customWidth="1"/>
    <col min="5903" max="5903" width="9.109375" style="32"/>
    <col min="5904" max="5904" width="9.44140625" style="32" bestFit="1" customWidth="1"/>
    <col min="5905" max="5905" width="9.109375" style="32"/>
    <col min="5906" max="5906" width="8.33203125" style="32" customWidth="1"/>
    <col min="5907" max="5907" width="11.88671875" style="32" customWidth="1"/>
    <col min="5908" max="5908" width="11.6640625" style="32" customWidth="1"/>
    <col min="5909" max="6139" width="9.109375" style="32"/>
    <col min="6140" max="6140" width="22.5546875" style="32" customWidth="1"/>
    <col min="6141" max="6141" width="20.33203125" style="32" customWidth="1"/>
    <col min="6142" max="6142" width="13.5546875" style="32" customWidth="1"/>
    <col min="6143" max="6143" width="13.6640625" style="32" customWidth="1"/>
    <col min="6144" max="6144" width="12.44140625" style="32" customWidth="1"/>
    <col min="6145" max="6145" width="11.88671875" style="32" customWidth="1"/>
    <col min="6146" max="6146" width="12.44140625" style="32" customWidth="1"/>
    <col min="6147" max="6147" width="12.5546875" style="32" customWidth="1"/>
    <col min="6148" max="6148" width="12.33203125" style="32" customWidth="1"/>
    <col min="6149" max="6151" width="11.88671875" style="32" customWidth="1"/>
    <col min="6152" max="6152" width="12.6640625" style="32" customWidth="1"/>
    <col min="6153" max="6153" width="12" style="32" customWidth="1"/>
    <col min="6154" max="6154" width="9.109375" style="32"/>
    <col min="6155" max="6155" width="11.88671875" style="32" customWidth="1"/>
    <col min="6156" max="6156" width="13.88671875" style="32" customWidth="1"/>
    <col min="6157" max="6157" width="9.109375" style="32"/>
    <col min="6158" max="6158" width="10.44140625" style="32" bestFit="1" customWidth="1"/>
    <col min="6159" max="6159" width="9.109375" style="32"/>
    <col min="6160" max="6160" width="9.44140625" style="32" bestFit="1" customWidth="1"/>
    <col min="6161" max="6161" width="9.109375" style="32"/>
    <col min="6162" max="6162" width="8.33203125" style="32" customWidth="1"/>
    <col min="6163" max="6163" width="11.88671875" style="32" customWidth="1"/>
    <col min="6164" max="6164" width="11.6640625" style="32" customWidth="1"/>
    <col min="6165" max="6395" width="9.109375" style="32"/>
    <col min="6396" max="6396" width="22.5546875" style="32" customWidth="1"/>
    <col min="6397" max="6397" width="20.33203125" style="32" customWidth="1"/>
    <col min="6398" max="6398" width="13.5546875" style="32" customWidth="1"/>
    <col min="6399" max="6399" width="13.6640625" style="32" customWidth="1"/>
    <col min="6400" max="6400" width="12.44140625" style="32" customWidth="1"/>
    <col min="6401" max="6401" width="11.88671875" style="32" customWidth="1"/>
    <col min="6402" max="6402" width="12.44140625" style="32" customWidth="1"/>
    <col min="6403" max="6403" width="12.5546875" style="32" customWidth="1"/>
    <col min="6404" max="6404" width="12.33203125" style="32" customWidth="1"/>
    <col min="6405" max="6407" width="11.88671875" style="32" customWidth="1"/>
    <col min="6408" max="6408" width="12.6640625" style="32" customWidth="1"/>
    <col min="6409" max="6409" width="12" style="32" customWidth="1"/>
    <col min="6410" max="6410" width="9.109375" style="32"/>
    <col min="6411" max="6411" width="11.88671875" style="32" customWidth="1"/>
    <col min="6412" max="6412" width="13.88671875" style="32" customWidth="1"/>
    <col min="6413" max="6413" width="9.109375" style="32"/>
    <col min="6414" max="6414" width="10.44140625" style="32" bestFit="1" customWidth="1"/>
    <col min="6415" max="6415" width="9.109375" style="32"/>
    <col min="6416" max="6416" width="9.44140625" style="32" bestFit="1" customWidth="1"/>
    <col min="6417" max="6417" width="9.109375" style="32"/>
    <col min="6418" max="6418" width="8.33203125" style="32" customWidth="1"/>
    <col min="6419" max="6419" width="11.88671875" style="32" customWidth="1"/>
    <col min="6420" max="6420" width="11.6640625" style="32" customWidth="1"/>
    <col min="6421" max="6651" width="9.109375" style="32"/>
    <col min="6652" max="6652" width="22.5546875" style="32" customWidth="1"/>
    <col min="6653" max="6653" width="20.33203125" style="32" customWidth="1"/>
    <col min="6654" max="6654" width="13.5546875" style="32" customWidth="1"/>
    <col min="6655" max="6655" width="13.6640625" style="32" customWidth="1"/>
    <col min="6656" max="6656" width="12.44140625" style="32" customWidth="1"/>
    <col min="6657" max="6657" width="11.88671875" style="32" customWidth="1"/>
    <col min="6658" max="6658" width="12.44140625" style="32" customWidth="1"/>
    <col min="6659" max="6659" width="12.5546875" style="32" customWidth="1"/>
    <col min="6660" max="6660" width="12.33203125" style="32" customWidth="1"/>
    <col min="6661" max="6663" width="11.88671875" style="32" customWidth="1"/>
    <col min="6664" max="6664" width="12.6640625" style="32" customWidth="1"/>
    <col min="6665" max="6665" width="12" style="32" customWidth="1"/>
    <col min="6666" max="6666" width="9.109375" style="32"/>
    <col min="6667" max="6667" width="11.88671875" style="32" customWidth="1"/>
    <col min="6668" max="6668" width="13.88671875" style="32" customWidth="1"/>
    <col min="6669" max="6669" width="9.109375" style="32"/>
    <col min="6670" max="6670" width="10.44140625" style="32" bestFit="1" customWidth="1"/>
    <col min="6671" max="6671" width="9.109375" style="32"/>
    <col min="6672" max="6672" width="9.44140625" style="32" bestFit="1" customWidth="1"/>
    <col min="6673" max="6673" width="9.109375" style="32"/>
    <col min="6674" max="6674" width="8.33203125" style="32" customWidth="1"/>
    <col min="6675" max="6675" width="11.88671875" style="32" customWidth="1"/>
    <col min="6676" max="6676" width="11.6640625" style="32" customWidth="1"/>
    <col min="6677" max="6907" width="9.109375" style="32"/>
    <col min="6908" max="6908" width="22.5546875" style="32" customWidth="1"/>
    <col min="6909" max="6909" width="20.33203125" style="32" customWidth="1"/>
    <col min="6910" max="6910" width="13.5546875" style="32" customWidth="1"/>
    <col min="6911" max="6911" width="13.6640625" style="32" customWidth="1"/>
    <col min="6912" max="6912" width="12.44140625" style="32" customWidth="1"/>
    <col min="6913" max="6913" width="11.88671875" style="32" customWidth="1"/>
    <col min="6914" max="6914" width="12.44140625" style="32" customWidth="1"/>
    <col min="6915" max="6915" width="12.5546875" style="32" customWidth="1"/>
    <col min="6916" max="6916" width="12.33203125" style="32" customWidth="1"/>
    <col min="6917" max="6919" width="11.88671875" style="32" customWidth="1"/>
    <col min="6920" max="6920" width="12.6640625" style="32" customWidth="1"/>
    <col min="6921" max="6921" width="12" style="32" customWidth="1"/>
    <col min="6922" max="6922" width="9.109375" style="32"/>
    <col min="6923" max="6923" width="11.88671875" style="32" customWidth="1"/>
    <col min="6924" max="6924" width="13.88671875" style="32" customWidth="1"/>
    <col min="6925" max="6925" width="9.109375" style="32"/>
    <col min="6926" max="6926" width="10.44140625" style="32" bestFit="1" customWidth="1"/>
    <col min="6927" max="6927" width="9.109375" style="32"/>
    <col min="6928" max="6928" width="9.44140625" style="32" bestFit="1" customWidth="1"/>
    <col min="6929" max="6929" width="9.109375" style="32"/>
    <col min="6930" max="6930" width="8.33203125" style="32" customWidth="1"/>
    <col min="6931" max="6931" width="11.88671875" style="32" customWidth="1"/>
    <col min="6932" max="6932" width="11.6640625" style="32" customWidth="1"/>
    <col min="6933" max="7163" width="9.109375" style="32"/>
    <col min="7164" max="7164" width="22.5546875" style="32" customWidth="1"/>
    <col min="7165" max="7165" width="20.33203125" style="32" customWidth="1"/>
    <col min="7166" max="7166" width="13.5546875" style="32" customWidth="1"/>
    <col min="7167" max="7167" width="13.6640625" style="32" customWidth="1"/>
    <col min="7168" max="7168" width="12.44140625" style="32" customWidth="1"/>
    <col min="7169" max="7169" width="11.88671875" style="32" customWidth="1"/>
    <col min="7170" max="7170" width="12.44140625" style="32" customWidth="1"/>
    <col min="7171" max="7171" width="12.5546875" style="32" customWidth="1"/>
    <col min="7172" max="7172" width="12.33203125" style="32" customWidth="1"/>
    <col min="7173" max="7175" width="11.88671875" style="32" customWidth="1"/>
    <col min="7176" max="7176" width="12.6640625" style="32" customWidth="1"/>
    <col min="7177" max="7177" width="12" style="32" customWidth="1"/>
    <col min="7178" max="7178" width="9.109375" style="32"/>
    <col min="7179" max="7179" width="11.88671875" style="32" customWidth="1"/>
    <col min="7180" max="7180" width="13.88671875" style="32" customWidth="1"/>
    <col min="7181" max="7181" width="9.109375" style="32"/>
    <col min="7182" max="7182" width="10.44140625" style="32" bestFit="1" customWidth="1"/>
    <col min="7183" max="7183" width="9.109375" style="32"/>
    <col min="7184" max="7184" width="9.44140625" style="32" bestFit="1" customWidth="1"/>
    <col min="7185" max="7185" width="9.109375" style="32"/>
    <col min="7186" max="7186" width="8.33203125" style="32" customWidth="1"/>
    <col min="7187" max="7187" width="11.88671875" style="32" customWidth="1"/>
    <col min="7188" max="7188" width="11.6640625" style="32" customWidth="1"/>
    <col min="7189" max="7419" width="9.109375" style="32"/>
    <col min="7420" max="7420" width="22.5546875" style="32" customWidth="1"/>
    <col min="7421" max="7421" width="20.33203125" style="32" customWidth="1"/>
    <col min="7422" max="7422" width="13.5546875" style="32" customWidth="1"/>
    <col min="7423" max="7423" width="13.6640625" style="32" customWidth="1"/>
    <col min="7424" max="7424" width="12.44140625" style="32" customWidth="1"/>
    <col min="7425" max="7425" width="11.88671875" style="32" customWidth="1"/>
    <col min="7426" max="7426" width="12.44140625" style="32" customWidth="1"/>
    <col min="7427" max="7427" width="12.5546875" style="32" customWidth="1"/>
    <col min="7428" max="7428" width="12.33203125" style="32" customWidth="1"/>
    <col min="7429" max="7431" width="11.88671875" style="32" customWidth="1"/>
    <col min="7432" max="7432" width="12.6640625" style="32" customWidth="1"/>
    <col min="7433" max="7433" width="12" style="32" customWidth="1"/>
    <col min="7434" max="7434" width="9.109375" style="32"/>
    <col min="7435" max="7435" width="11.88671875" style="32" customWidth="1"/>
    <col min="7436" max="7436" width="13.88671875" style="32" customWidth="1"/>
    <col min="7437" max="7437" width="9.109375" style="32"/>
    <col min="7438" max="7438" width="10.44140625" style="32" bestFit="1" customWidth="1"/>
    <col min="7439" max="7439" width="9.109375" style="32"/>
    <col min="7440" max="7440" width="9.44140625" style="32" bestFit="1" customWidth="1"/>
    <col min="7441" max="7441" width="9.109375" style="32"/>
    <col min="7442" max="7442" width="8.33203125" style="32" customWidth="1"/>
    <col min="7443" max="7443" width="11.88671875" style="32" customWidth="1"/>
    <col min="7444" max="7444" width="11.6640625" style="32" customWidth="1"/>
    <col min="7445" max="7675" width="9.109375" style="32"/>
    <col min="7676" max="7676" width="22.5546875" style="32" customWidth="1"/>
    <col min="7677" max="7677" width="20.33203125" style="32" customWidth="1"/>
    <col min="7678" max="7678" width="13.5546875" style="32" customWidth="1"/>
    <col min="7679" max="7679" width="13.6640625" style="32" customWidth="1"/>
    <col min="7680" max="7680" width="12.44140625" style="32" customWidth="1"/>
    <col min="7681" max="7681" width="11.88671875" style="32" customWidth="1"/>
    <col min="7682" max="7682" width="12.44140625" style="32" customWidth="1"/>
    <col min="7683" max="7683" width="12.5546875" style="32" customWidth="1"/>
    <col min="7684" max="7684" width="12.33203125" style="32" customWidth="1"/>
    <col min="7685" max="7687" width="11.88671875" style="32" customWidth="1"/>
    <col min="7688" max="7688" width="12.6640625" style="32" customWidth="1"/>
    <col min="7689" max="7689" width="12" style="32" customWidth="1"/>
    <col min="7690" max="7690" width="9.109375" style="32"/>
    <col min="7691" max="7691" width="11.88671875" style="32" customWidth="1"/>
    <col min="7692" max="7692" width="13.88671875" style="32" customWidth="1"/>
    <col min="7693" max="7693" width="9.109375" style="32"/>
    <col min="7694" max="7694" width="10.44140625" style="32" bestFit="1" customWidth="1"/>
    <col min="7695" max="7695" width="9.109375" style="32"/>
    <col min="7696" max="7696" width="9.44140625" style="32" bestFit="1" customWidth="1"/>
    <col min="7697" max="7697" width="9.109375" style="32"/>
    <col min="7698" max="7698" width="8.33203125" style="32" customWidth="1"/>
    <col min="7699" max="7699" width="11.88671875" style="32" customWidth="1"/>
    <col min="7700" max="7700" width="11.6640625" style="32" customWidth="1"/>
    <col min="7701" max="7931" width="9.109375" style="32"/>
    <col min="7932" max="7932" width="22.5546875" style="32" customWidth="1"/>
    <col min="7933" max="7933" width="20.33203125" style="32" customWidth="1"/>
    <col min="7934" max="7934" width="13.5546875" style="32" customWidth="1"/>
    <col min="7935" max="7935" width="13.6640625" style="32" customWidth="1"/>
    <col min="7936" max="7936" width="12.44140625" style="32" customWidth="1"/>
    <col min="7937" max="7937" width="11.88671875" style="32" customWidth="1"/>
    <col min="7938" max="7938" width="12.44140625" style="32" customWidth="1"/>
    <col min="7939" max="7939" width="12.5546875" style="32" customWidth="1"/>
    <col min="7940" max="7940" width="12.33203125" style="32" customWidth="1"/>
    <col min="7941" max="7943" width="11.88671875" style="32" customWidth="1"/>
    <col min="7944" max="7944" width="12.6640625" style="32" customWidth="1"/>
    <col min="7945" max="7945" width="12" style="32" customWidth="1"/>
    <col min="7946" max="7946" width="9.109375" style="32"/>
    <col min="7947" max="7947" width="11.88671875" style="32" customWidth="1"/>
    <col min="7948" max="7948" width="13.88671875" style="32" customWidth="1"/>
    <col min="7949" max="7949" width="9.109375" style="32"/>
    <col min="7950" max="7950" width="10.44140625" style="32" bestFit="1" customWidth="1"/>
    <col min="7951" max="7951" width="9.109375" style="32"/>
    <col min="7952" max="7952" width="9.44140625" style="32" bestFit="1" customWidth="1"/>
    <col min="7953" max="7953" width="9.109375" style="32"/>
    <col min="7954" max="7954" width="8.33203125" style="32" customWidth="1"/>
    <col min="7955" max="7955" width="11.88671875" style="32" customWidth="1"/>
    <col min="7956" max="7956" width="11.6640625" style="32" customWidth="1"/>
    <col min="7957" max="8187" width="9.109375" style="32"/>
    <col min="8188" max="8188" width="22.5546875" style="32" customWidth="1"/>
    <col min="8189" max="8189" width="20.33203125" style="32" customWidth="1"/>
    <col min="8190" max="8190" width="13.5546875" style="32" customWidth="1"/>
    <col min="8191" max="8191" width="13.6640625" style="32" customWidth="1"/>
    <col min="8192" max="8192" width="12.44140625" style="32" customWidth="1"/>
    <col min="8193" max="8193" width="11.88671875" style="32" customWidth="1"/>
    <col min="8194" max="8194" width="12.44140625" style="32" customWidth="1"/>
    <col min="8195" max="8195" width="12.5546875" style="32" customWidth="1"/>
    <col min="8196" max="8196" width="12.33203125" style="32" customWidth="1"/>
    <col min="8197" max="8199" width="11.88671875" style="32" customWidth="1"/>
    <col min="8200" max="8200" width="12.6640625" style="32" customWidth="1"/>
    <col min="8201" max="8201" width="12" style="32" customWidth="1"/>
    <col min="8202" max="8202" width="9.109375" style="32"/>
    <col min="8203" max="8203" width="11.88671875" style="32" customWidth="1"/>
    <col min="8204" max="8204" width="13.88671875" style="32" customWidth="1"/>
    <col min="8205" max="8205" width="9.109375" style="32"/>
    <col min="8206" max="8206" width="10.44140625" style="32" bestFit="1" customWidth="1"/>
    <col min="8207" max="8207" width="9.109375" style="32"/>
    <col min="8208" max="8208" width="9.44140625" style="32" bestFit="1" customWidth="1"/>
    <col min="8209" max="8209" width="9.109375" style="32"/>
    <col min="8210" max="8210" width="8.33203125" style="32" customWidth="1"/>
    <col min="8211" max="8211" width="11.88671875" style="32" customWidth="1"/>
    <col min="8212" max="8212" width="11.6640625" style="32" customWidth="1"/>
    <col min="8213" max="8443" width="9.109375" style="32"/>
    <col min="8444" max="8444" width="22.5546875" style="32" customWidth="1"/>
    <col min="8445" max="8445" width="20.33203125" style="32" customWidth="1"/>
    <col min="8446" max="8446" width="13.5546875" style="32" customWidth="1"/>
    <col min="8447" max="8447" width="13.6640625" style="32" customWidth="1"/>
    <col min="8448" max="8448" width="12.44140625" style="32" customWidth="1"/>
    <col min="8449" max="8449" width="11.88671875" style="32" customWidth="1"/>
    <col min="8450" max="8450" width="12.44140625" style="32" customWidth="1"/>
    <col min="8451" max="8451" width="12.5546875" style="32" customWidth="1"/>
    <col min="8452" max="8452" width="12.33203125" style="32" customWidth="1"/>
    <col min="8453" max="8455" width="11.88671875" style="32" customWidth="1"/>
    <col min="8456" max="8456" width="12.6640625" style="32" customWidth="1"/>
    <col min="8457" max="8457" width="12" style="32" customWidth="1"/>
    <col min="8458" max="8458" width="9.109375" style="32"/>
    <col min="8459" max="8459" width="11.88671875" style="32" customWidth="1"/>
    <col min="8460" max="8460" width="13.88671875" style="32" customWidth="1"/>
    <col min="8461" max="8461" width="9.109375" style="32"/>
    <col min="8462" max="8462" width="10.44140625" style="32" bestFit="1" customWidth="1"/>
    <col min="8463" max="8463" width="9.109375" style="32"/>
    <col min="8464" max="8464" width="9.44140625" style="32" bestFit="1" customWidth="1"/>
    <col min="8465" max="8465" width="9.109375" style="32"/>
    <col min="8466" max="8466" width="8.33203125" style="32" customWidth="1"/>
    <col min="8467" max="8467" width="11.88671875" style="32" customWidth="1"/>
    <col min="8468" max="8468" width="11.6640625" style="32" customWidth="1"/>
    <col min="8469" max="8699" width="9.109375" style="32"/>
    <col min="8700" max="8700" width="22.5546875" style="32" customWidth="1"/>
    <col min="8701" max="8701" width="20.33203125" style="32" customWidth="1"/>
    <col min="8702" max="8702" width="13.5546875" style="32" customWidth="1"/>
    <col min="8703" max="8703" width="13.6640625" style="32" customWidth="1"/>
    <col min="8704" max="8704" width="12.44140625" style="32" customWidth="1"/>
    <col min="8705" max="8705" width="11.88671875" style="32" customWidth="1"/>
    <col min="8706" max="8706" width="12.44140625" style="32" customWidth="1"/>
    <col min="8707" max="8707" width="12.5546875" style="32" customWidth="1"/>
    <col min="8708" max="8708" width="12.33203125" style="32" customWidth="1"/>
    <col min="8709" max="8711" width="11.88671875" style="32" customWidth="1"/>
    <col min="8712" max="8712" width="12.6640625" style="32" customWidth="1"/>
    <col min="8713" max="8713" width="12" style="32" customWidth="1"/>
    <col min="8714" max="8714" width="9.109375" style="32"/>
    <col min="8715" max="8715" width="11.88671875" style="32" customWidth="1"/>
    <col min="8716" max="8716" width="13.88671875" style="32" customWidth="1"/>
    <col min="8717" max="8717" width="9.109375" style="32"/>
    <col min="8718" max="8718" width="10.44140625" style="32" bestFit="1" customWidth="1"/>
    <col min="8719" max="8719" width="9.109375" style="32"/>
    <col min="8720" max="8720" width="9.44140625" style="32" bestFit="1" customWidth="1"/>
    <col min="8721" max="8721" width="9.109375" style="32"/>
    <col min="8722" max="8722" width="8.33203125" style="32" customWidth="1"/>
    <col min="8723" max="8723" width="11.88671875" style="32" customWidth="1"/>
    <col min="8724" max="8724" width="11.6640625" style="32" customWidth="1"/>
    <col min="8725" max="8955" width="9.109375" style="32"/>
    <col min="8956" max="8956" width="22.5546875" style="32" customWidth="1"/>
    <col min="8957" max="8957" width="20.33203125" style="32" customWidth="1"/>
    <col min="8958" max="8958" width="13.5546875" style="32" customWidth="1"/>
    <col min="8959" max="8959" width="13.6640625" style="32" customWidth="1"/>
    <col min="8960" max="8960" width="12.44140625" style="32" customWidth="1"/>
    <col min="8961" max="8961" width="11.88671875" style="32" customWidth="1"/>
    <col min="8962" max="8962" width="12.44140625" style="32" customWidth="1"/>
    <col min="8963" max="8963" width="12.5546875" style="32" customWidth="1"/>
    <col min="8964" max="8964" width="12.33203125" style="32" customWidth="1"/>
    <col min="8965" max="8967" width="11.88671875" style="32" customWidth="1"/>
    <col min="8968" max="8968" width="12.6640625" style="32" customWidth="1"/>
    <col min="8969" max="8969" width="12" style="32" customWidth="1"/>
    <col min="8970" max="8970" width="9.109375" style="32"/>
    <col min="8971" max="8971" width="11.88671875" style="32" customWidth="1"/>
    <col min="8972" max="8972" width="13.88671875" style="32" customWidth="1"/>
    <col min="8973" max="8973" width="9.109375" style="32"/>
    <col min="8974" max="8974" width="10.44140625" style="32" bestFit="1" customWidth="1"/>
    <col min="8975" max="8975" width="9.109375" style="32"/>
    <col min="8976" max="8976" width="9.44140625" style="32" bestFit="1" customWidth="1"/>
    <col min="8977" max="8977" width="9.109375" style="32"/>
    <col min="8978" max="8978" width="8.33203125" style="32" customWidth="1"/>
    <col min="8979" max="8979" width="11.88671875" style="32" customWidth="1"/>
    <col min="8980" max="8980" width="11.6640625" style="32" customWidth="1"/>
    <col min="8981" max="9211" width="9.109375" style="32"/>
    <col min="9212" max="9212" width="22.5546875" style="32" customWidth="1"/>
    <col min="9213" max="9213" width="20.33203125" style="32" customWidth="1"/>
    <col min="9214" max="9214" width="13.5546875" style="32" customWidth="1"/>
    <col min="9215" max="9215" width="13.6640625" style="32" customWidth="1"/>
    <col min="9216" max="9216" width="12.44140625" style="32" customWidth="1"/>
    <col min="9217" max="9217" width="11.88671875" style="32" customWidth="1"/>
    <col min="9218" max="9218" width="12.44140625" style="32" customWidth="1"/>
    <col min="9219" max="9219" width="12.5546875" style="32" customWidth="1"/>
    <col min="9220" max="9220" width="12.33203125" style="32" customWidth="1"/>
    <col min="9221" max="9223" width="11.88671875" style="32" customWidth="1"/>
    <col min="9224" max="9224" width="12.6640625" style="32" customWidth="1"/>
    <col min="9225" max="9225" width="12" style="32" customWidth="1"/>
    <col min="9226" max="9226" width="9.109375" style="32"/>
    <col min="9227" max="9227" width="11.88671875" style="32" customWidth="1"/>
    <col min="9228" max="9228" width="13.88671875" style="32" customWidth="1"/>
    <col min="9229" max="9229" width="9.109375" style="32"/>
    <col min="9230" max="9230" width="10.44140625" style="32" bestFit="1" customWidth="1"/>
    <col min="9231" max="9231" width="9.109375" style="32"/>
    <col min="9232" max="9232" width="9.44140625" style="32" bestFit="1" customWidth="1"/>
    <col min="9233" max="9233" width="9.109375" style="32"/>
    <col min="9234" max="9234" width="8.33203125" style="32" customWidth="1"/>
    <col min="9235" max="9235" width="11.88671875" style="32" customWidth="1"/>
    <col min="9236" max="9236" width="11.6640625" style="32" customWidth="1"/>
    <col min="9237" max="9467" width="9.109375" style="32"/>
    <col min="9468" max="9468" width="22.5546875" style="32" customWidth="1"/>
    <col min="9469" max="9469" width="20.33203125" style="32" customWidth="1"/>
    <col min="9470" max="9470" width="13.5546875" style="32" customWidth="1"/>
    <col min="9471" max="9471" width="13.6640625" style="32" customWidth="1"/>
    <col min="9472" max="9472" width="12.44140625" style="32" customWidth="1"/>
    <col min="9473" max="9473" width="11.88671875" style="32" customWidth="1"/>
    <col min="9474" max="9474" width="12.44140625" style="32" customWidth="1"/>
    <col min="9475" max="9475" width="12.5546875" style="32" customWidth="1"/>
    <col min="9476" max="9476" width="12.33203125" style="32" customWidth="1"/>
    <col min="9477" max="9479" width="11.88671875" style="32" customWidth="1"/>
    <col min="9480" max="9480" width="12.6640625" style="32" customWidth="1"/>
    <col min="9481" max="9481" width="12" style="32" customWidth="1"/>
    <col min="9482" max="9482" width="9.109375" style="32"/>
    <col min="9483" max="9483" width="11.88671875" style="32" customWidth="1"/>
    <col min="9484" max="9484" width="13.88671875" style="32" customWidth="1"/>
    <col min="9485" max="9485" width="9.109375" style="32"/>
    <col min="9486" max="9486" width="10.44140625" style="32" bestFit="1" customWidth="1"/>
    <col min="9487" max="9487" width="9.109375" style="32"/>
    <col min="9488" max="9488" width="9.44140625" style="32" bestFit="1" customWidth="1"/>
    <col min="9489" max="9489" width="9.109375" style="32"/>
    <col min="9490" max="9490" width="8.33203125" style="32" customWidth="1"/>
    <col min="9491" max="9491" width="11.88671875" style="32" customWidth="1"/>
    <col min="9492" max="9492" width="11.6640625" style="32" customWidth="1"/>
    <col min="9493" max="9723" width="9.109375" style="32"/>
    <col min="9724" max="9724" width="22.5546875" style="32" customWidth="1"/>
    <col min="9725" max="9725" width="20.33203125" style="32" customWidth="1"/>
    <col min="9726" max="9726" width="13.5546875" style="32" customWidth="1"/>
    <col min="9727" max="9727" width="13.6640625" style="32" customWidth="1"/>
    <col min="9728" max="9728" width="12.44140625" style="32" customWidth="1"/>
    <col min="9729" max="9729" width="11.88671875" style="32" customWidth="1"/>
    <col min="9730" max="9730" width="12.44140625" style="32" customWidth="1"/>
    <col min="9731" max="9731" width="12.5546875" style="32" customWidth="1"/>
    <col min="9732" max="9732" width="12.33203125" style="32" customWidth="1"/>
    <col min="9733" max="9735" width="11.88671875" style="32" customWidth="1"/>
    <col min="9736" max="9736" width="12.6640625" style="32" customWidth="1"/>
    <col min="9737" max="9737" width="12" style="32" customWidth="1"/>
    <col min="9738" max="9738" width="9.109375" style="32"/>
    <col min="9739" max="9739" width="11.88671875" style="32" customWidth="1"/>
    <col min="9740" max="9740" width="13.88671875" style="32" customWidth="1"/>
    <col min="9741" max="9741" width="9.109375" style="32"/>
    <col min="9742" max="9742" width="10.44140625" style="32" bestFit="1" customWidth="1"/>
    <col min="9743" max="9743" width="9.109375" style="32"/>
    <col min="9744" max="9744" width="9.44140625" style="32" bestFit="1" customWidth="1"/>
    <col min="9745" max="9745" width="9.109375" style="32"/>
    <col min="9746" max="9746" width="8.33203125" style="32" customWidth="1"/>
    <col min="9747" max="9747" width="11.88671875" style="32" customWidth="1"/>
    <col min="9748" max="9748" width="11.6640625" style="32" customWidth="1"/>
    <col min="9749" max="9979" width="9.109375" style="32"/>
    <col min="9980" max="9980" width="22.5546875" style="32" customWidth="1"/>
    <col min="9981" max="9981" width="20.33203125" style="32" customWidth="1"/>
    <col min="9982" max="9982" width="13.5546875" style="32" customWidth="1"/>
    <col min="9983" max="9983" width="13.6640625" style="32" customWidth="1"/>
    <col min="9984" max="9984" width="12.44140625" style="32" customWidth="1"/>
    <col min="9985" max="9985" width="11.88671875" style="32" customWidth="1"/>
    <col min="9986" max="9986" width="12.44140625" style="32" customWidth="1"/>
    <col min="9987" max="9987" width="12.5546875" style="32" customWidth="1"/>
    <col min="9988" max="9988" width="12.33203125" style="32" customWidth="1"/>
    <col min="9989" max="9991" width="11.88671875" style="32" customWidth="1"/>
    <col min="9992" max="9992" width="12.6640625" style="32" customWidth="1"/>
    <col min="9993" max="9993" width="12" style="32" customWidth="1"/>
    <col min="9994" max="9994" width="9.109375" style="32"/>
    <col min="9995" max="9995" width="11.88671875" style="32" customWidth="1"/>
    <col min="9996" max="9996" width="13.88671875" style="32" customWidth="1"/>
    <col min="9997" max="9997" width="9.109375" style="32"/>
    <col min="9998" max="9998" width="10.44140625" style="32" bestFit="1" customWidth="1"/>
    <col min="9999" max="9999" width="9.109375" style="32"/>
    <col min="10000" max="10000" width="9.44140625" style="32" bestFit="1" customWidth="1"/>
    <col min="10001" max="10001" width="9.109375" style="32"/>
    <col min="10002" max="10002" width="8.33203125" style="32" customWidth="1"/>
    <col min="10003" max="10003" width="11.88671875" style="32" customWidth="1"/>
    <col min="10004" max="10004" width="11.6640625" style="32" customWidth="1"/>
    <col min="10005" max="10235" width="9.109375" style="32"/>
    <col min="10236" max="10236" width="22.5546875" style="32" customWidth="1"/>
    <col min="10237" max="10237" width="20.33203125" style="32" customWidth="1"/>
    <col min="10238" max="10238" width="13.5546875" style="32" customWidth="1"/>
    <col min="10239" max="10239" width="13.6640625" style="32" customWidth="1"/>
    <col min="10240" max="10240" width="12.44140625" style="32" customWidth="1"/>
    <col min="10241" max="10241" width="11.88671875" style="32" customWidth="1"/>
    <col min="10242" max="10242" width="12.44140625" style="32" customWidth="1"/>
    <col min="10243" max="10243" width="12.5546875" style="32" customWidth="1"/>
    <col min="10244" max="10244" width="12.33203125" style="32" customWidth="1"/>
    <col min="10245" max="10247" width="11.88671875" style="32" customWidth="1"/>
    <col min="10248" max="10248" width="12.6640625" style="32" customWidth="1"/>
    <col min="10249" max="10249" width="12" style="32" customWidth="1"/>
    <col min="10250" max="10250" width="9.109375" style="32"/>
    <col min="10251" max="10251" width="11.88671875" style="32" customWidth="1"/>
    <col min="10252" max="10252" width="13.88671875" style="32" customWidth="1"/>
    <col min="10253" max="10253" width="9.109375" style="32"/>
    <col min="10254" max="10254" width="10.44140625" style="32" bestFit="1" customWidth="1"/>
    <col min="10255" max="10255" width="9.109375" style="32"/>
    <col min="10256" max="10256" width="9.44140625" style="32" bestFit="1" customWidth="1"/>
    <col min="10257" max="10257" width="9.109375" style="32"/>
    <col min="10258" max="10258" width="8.33203125" style="32" customWidth="1"/>
    <col min="10259" max="10259" width="11.88671875" style="32" customWidth="1"/>
    <col min="10260" max="10260" width="11.6640625" style="32" customWidth="1"/>
    <col min="10261" max="10491" width="9.109375" style="32"/>
    <col min="10492" max="10492" width="22.5546875" style="32" customWidth="1"/>
    <col min="10493" max="10493" width="20.33203125" style="32" customWidth="1"/>
    <col min="10494" max="10494" width="13.5546875" style="32" customWidth="1"/>
    <col min="10495" max="10495" width="13.6640625" style="32" customWidth="1"/>
    <col min="10496" max="10496" width="12.44140625" style="32" customWidth="1"/>
    <col min="10497" max="10497" width="11.88671875" style="32" customWidth="1"/>
    <col min="10498" max="10498" width="12.44140625" style="32" customWidth="1"/>
    <col min="10499" max="10499" width="12.5546875" style="32" customWidth="1"/>
    <col min="10500" max="10500" width="12.33203125" style="32" customWidth="1"/>
    <col min="10501" max="10503" width="11.88671875" style="32" customWidth="1"/>
    <col min="10504" max="10504" width="12.6640625" style="32" customWidth="1"/>
    <col min="10505" max="10505" width="12" style="32" customWidth="1"/>
    <col min="10506" max="10506" width="9.109375" style="32"/>
    <col min="10507" max="10507" width="11.88671875" style="32" customWidth="1"/>
    <col min="10508" max="10508" width="13.88671875" style="32" customWidth="1"/>
    <col min="10509" max="10509" width="9.109375" style="32"/>
    <col min="10510" max="10510" width="10.44140625" style="32" bestFit="1" customWidth="1"/>
    <col min="10511" max="10511" width="9.109375" style="32"/>
    <col min="10512" max="10512" width="9.44140625" style="32" bestFit="1" customWidth="1"/>
    <col min="10513" max="10513" width="9.109375" style="32"/>
    <col min="10514" max="10514" width="8.33203125" style="32" customWidth="1"/>
    <col min="10515" max="10515" width="11.88671875" style="32" customWidth="1"/>
    <col min="10516" max="10516" width="11.6640625" style="32" customWidth="1"/>
    <col min="10517" max="10747" width="9.109375" style="32"/>
    <col min="10748" max="10748" width="22.5546875" style="32" customWidth="1"/>
    <col min="10749" max="10749" width="20.33203125" style="32" customWidth="1"/>
    <col min="10750" max="10750" width="13.5546875" style="32" customWidth="1"/>
    <col min="10751" max="10751" width="13.6640625" style="32" customWidth="1"/>
    <col min="10752" max="10752" width="12.44140625" style="32" customWidth="1"/>
    <col min="10753" max="10753" width="11.88671875" style="32" customWidth="1"/>
    <col min="10754" max="10754" width="12.44140625" style="32" customWidth="1"/>
    <col min="10755" max="10755" width="12.5546875" style="32" customWidth="1"/>
    <col min="10756" max="10756" width="12.33203125" style="32" customWidth="1"/>
    <col min="10757" max="10759" width="11.88671875" style="32" customWidth="1"/>
    <col min="10760" max="10760" width="12.6640625" style="32" customWidth="1"/>
    <col min="10761" max="10761" width="12" style="32" customWidth="1"/>
    <col min="10762" max="10762" width="9.109375" style="32"/>
    <col min="10763" max="10763" width="11.88671875" style="32" customWidth="1"/>
    <col min="10764" max="10764" width="13.88671875" style="32" customWidth="1"/>
    <col min="10765" max="10765" width="9.109375" style="32"/>
    <col min="10766" max="10766" width="10.44140625" style="32" bestFit="1" customWidth="1"/>
    <col min="10767" max="10767" width="9.109375" style="32"/>
    <col min="10768" max="10768" width="9.44140625" style="32" bestFit="1" customWidth="1"/>
    <col min="10769" max="10769" width="9.109375" style="32"/>
    <col min="10770" max="10770" width="8.33203125" style="32" customWidth="1"/>
    <col min="10771" max="10771" width="11.88671875" style="32" customWidth="1"/>
    <col min="10772" max="10772" width="11.6640625" style="32" customWidth="1"/>
    <col min="10773" max="11003" width="9.109375" style="32"/>
    <col min="11004" max="11004" width="22.5546875" style="32" customWidth="1"/>
    <col min="11005" max="11005" width="20.33203125" style="32" customWidth="1"/>
    <col min="11006" max="11006" width="13.5546875" style="32" customWidth="1"/>
    <col min="11007" max="11007" width="13.6640625" style="32" customWidth="1"/>
    <col min="11008" max="11008" width="12.44140625" style="32" customWidth="1"/>
    <col min="11009" max="11009" width="11.88671875" style="32" customWidth="1"/>
    <col min="11010" max="11010" width="12.44140625" style="32" customWidth="1"/>
    <col min="11011" max="11011" width="12.5546875" style="32" customWidth="1"/>
    <col min="11012" max="11012" width="12.33203125" style="32" customWidth="1"/>
    <col min="11013" max="11015" width="11.88671875" style="32" customWidth="1"/>
    <col min="11016" max="11016" width="12.6640625" style="32" customWidth="1"/>
    <col min="11017" max="11017" width="12" style="32" customWidth="1"/>
    <col min="11018" max="11018" width="9.109375" style="32"/>
    <col min="11019" max="11019" width="11.88671875" style="32" customWidth="1"/>
    <col min="11020" max="11020" width="13.88671875" style="32" customWidth="1"/>
    <col min="11021" max="11021" width="9.109375" style="32"/>
    <col min="11022" max="11022" width="10.44140625" style="32" bestFit="1" customWidth="1"/>
    <col min="11023" max="11023" width="9.109375" style="32"/>
    <col min="11024" max="11024" width="9.44140625" style="32" bestFit="1" customWidth="1"/>
    <col min="11025" max="11025" width="9.109375" style="32"/>
    <col min="11026" max="11026" width="8.33203125" style="32" customWidth="1"/>
    <col min="11027" max="11027" width="11.88671875" style="32" customWidth="1"/>
    <col min="11028" max="11028" width="11.6640625" style="32" customWidth="1"/>
    <col min="11029" max="11259" width="9.109375" style="32"/>
    <col min="11260" max="11260" width="22.5546875" style="32" customWidth="1"/>
    <col min="11261" max="11261" width="20.33203125" style="32" customWidth="1"/>
    <col min="11262" max="11262" width="13.5546875" style="32" customWidth="1"/>
    <col min="11263" max="11263" width="13.6640625" style="32" customWidth="1"/>
    <col min="11264" max="11264" width="12.44140625" style="32" customWidth="1"/>
    <col min="11265" max="11265" width="11.88671875" style="32" customWidth="1"/>
    <col min="11266" max="11266" width="12.44140625" style="32" customWidth="1"/>
    <col min="11267" max="11267" width="12.5546875" style="32" customWidth="1"/>
    <col min="11268" max="11268" width="12.33203125" style="32" customWidth="1"/>
    <col min="11269" max="11271" width="11.88671875" style="32" customWidth="1"/>
    <col min="11272" max="11272" width="12.6640625" style="32" customWidth="1"/>
    <col min="11273" max="11273" width="12" style="32" customWidth="1"/>
    <col min="11274" max="11274" width="9.109375" style="32"/>
    <col min="11275" max="11275" width="11.88671875" style="32" customWidth="1"/>
    <col min="11276" max="11276" width="13.88671875" style="32" customWidth="1"/>
    <col min="11277" max="11277" width="9.109375" style="32"/>
    <col min="11278" max="11278" width="10.44140625" style="32" bestFit="1" customWidth="1"/>
    <col min="11279" max="11279" width="9.109375" style="32"/>
    <col min="11280" max="11280" width="9.44140625" style="32" bestFit="1" customWidth="1"/>
    <col min="11281" max="11281" width="9.109375" style="32"/>
    <col min="11282" max="11282" width="8.33203125" style="32" customWidth="1"/>
    <col min="11283" max="11283" width="11.88671875" style="32" customWidth="1"/>
    <col min="11284" max="11284" width="11.6640625" style="32" customWidth="1"/>
    <col min="11285" max="11515" width="9.109375" style="32"/>
    <col min="11516" max="11516" width="22.5546875" style="32" customWidth="1"/>
    <col min="11517" max="11517" width="20.33203125" style="32" customWidth="1"/>
    <col min="11518" max="11518" width="13.5546875" style="32" customWidth="1"/>
    <col min="11519" max="11519" width="13.6640625" style="32" customWidth="1"/>
    <col min="11520" max="11520" width="12.44140625" style="32" customWidth="1"/>
    <col min="11521" max="11521" width="11.88671875" style="32" customWidth="1"/>
    <col min="11522" max="11522" width="12.44140625" style="32" customWidth="1"/>
    <col min="11523" max="11523" width="12.5546875" style="32" customWidth="1"/>
    <col min="11524" max="11524" width="12.33203125" style="32" customWidth="1"/>
    <col min="11525" max="11527" width="11.88671875" style="32" customWidth="1"/>
    <col min="11528" max="11528" width="12.6640625" style="32" customWidth="1"/>
    <col min="11529" max="11529" width="12" style="32" customWidth="1"/>
    <col min="11530" max="11530" width="9.109375" style="32"/>
    <col min="11531" max="11531" width="11.88671875" style="32" customWidth="1"/>
    <col min="11532" max="11532" width="13.88671875" style="32" customWidth="1"/>
    <col min="11533" max="11533" width="9.109375" style="32"/>
    <col min="11534" max="11534" width="10.44140625" style="32" bestFit="1" customWidth="1"/>
    <col min="11535" max="11535" width="9.109375" style="32"/>
    <col min="11536" max="11536" width="9.44140625" style="32" bestFit="1" customWidth="1"/>
    <col min="11537" max="11537" width="9.109375" style="32"/>
    <col min="11538" max="11538" width="8.33203125" style="32" customWidth="1"/>
    <col min="11539" max="11539" width="11.88671875" style="32" customWidth="1"/>
    <col min="11540" max="11540" width="11.6640625" style="32" customWidth="1"/>
    <col min="11541" max="11771" width="9.109375" style="32"/>
    <col min="11772" max="11772" width="22.5546875" style="32" customWidth="1"/>
    <col min="11773" max="11773" width="20.33203125" style="32" customWidth="1"/>
    <col min="11774" max="11774" width="13.5546875" style="32" customWidth="1"/>
    <col min="11775" max="11775" width="13.6640625" style="32" customWidth="1"/>
    <col min="11776" max="11776" width="12.44140625" style="32" customWidth="1"/>
    <col min="11777" max="11777" width="11.88671875" style="32" customWidth="1"/>
    <col min="11778" max="11778" width="12.44140625" style="32" customWidth="1"/>
    <col min="11779" max="11779" width="12.5546875" style="32" customWidth="1"/>
    <col min="11780" max="11780" width="12.33203125" style="32" customWidth="1"/>
    <col min="11781" max="11783" width="11.88671875" style="32" customWidth="1"/>
    <col min="11784" max="11784" width="12.6640625" style="32" customWidth="1"/>
    <col min="11785" max="11785" width="12" style="32" customWidth="1"/>
    <col min="11786" max="11786" width="9.109375" style="32"/>
    <col min="11787" max="11787" width="11.88671875" style="32" customWidth="1"/>
    <col min="11788" max="11788" width="13.88671875" style="32" customWidth="1"/>
    <col min="11789" max="11789" width="9.109375" style="32"/>
    <col min="11790" max="11790" width="10.44140625" style="32" bestFit="1" customWidth="1"/>
    <col min="11791" max="11791" width="9.109375" style="32"/>
    <col min="11792" max="11792" width="9.44140625" style="32" bestFit="1" customWidth="1"/>
    <col min="11793" max="11793" width="9.109375" style="32"/>
    <col min="11794" max="11794" width="8.33203125" style="32" customWidth="1"/>
    <col min="11795" max="11795" width="11.88671875" style="32" customWidth="1"/>
    <col min="11796" max="11796" width="11.6640625" style="32" customWidth="1"/>
    <col min="11797" max="12027" width="9.109375" style="32"/>
    <col min="12028" max="12028" width="22.5546875" style="32" customWidth="1"/>
    <col min="12029" max="12029" width="20.33203125" style="32" customWidth="1"/>
    <col min="12030" max="12030" width="13.5546875" style="32" customWidth="1"/>
    <col min="12031" max="12031" width="13.6640625" style="32" customWidth="1"/>
    <col min="12032" max="12032" width="12.44140625" style="32" customWidth="1"/>
    <col min="12033" max="12033" width="11.88671875" style="32" customWidth="1"/>
    <col min="12034" max="12034" width="12.44140625" style="32" customWidth="1"/>
    <col min="12035" max="12035" width="12.5546875" style="32" customWidth="1"/>
    <col min="12036" max="12036" width="12.33203125" style="32" customWidth="1"/>
    <col min="12037" max="12039" width="11.88671875" style="32" customWidth="1"/>
    <col min="12040" max="12040" width="12.6640625" style="32" customWidth="1"/>
    <col min="12041" max="12041" width="12" style="32" customWidth="1"/>
    <col min="12042" max="12042" width="9.109375" style="32"/>
    <col min="12043" max="12043" width="11.88671875" style="32" customWidth="1"/>
    <col min="12044" max="12044" width="13.88671875" style="32" customWidth="1"/>
    <col min="12045" max="12045" width="9.109375" style="32"/>
    <col min="12046" max="12046" width="10.44140625" style="32" bestFit="1" customWidth="1"/>
    <col min="12047" max="12047" width="9.109375" style="32"/>
    <col min="12048" max="12048" width="9.44140625" style="32" bestFit="1" customWidth="1"/>
    <col min="12049" max="12049" width="9.109375" style="32"/>
    <col min="12050" max="12050" width="8.33203125" style="32" customWidth="1"/>
    <col min="12051" max="12051" width="11.88671875" style="32" customWidth="1"/>
    <col min="12052" max="12052" width="11.6640625" style="32" customWidth="1"/>
    <col min="12053" max="12283" width="9.109375" style="32"/>
    <col min="12284" max="12284" width="22.5546875" style="32" customWidth="1"/>
    <col min="12285" max="12285" width="20.33203125" style="32" customWidth="1"/>
    <col min="12286" max="12286" width="13.5546875" style="32" customWidth="1"/>
    <col min="12287" max="12287" width="13.6640625" style="32" customWidth="1"/>
    <col min="12288" max="12288" width="12.44140625" style="32" customWidth="1"/>
    <col min="12289" max="12289" width="11.88671875" style="32" customWidth="1"/>
    <col min="12290" max="12290" width="12.44140625" style="32" customWidth="1"/>
    <col min="12291" max="12291" width="12.5546875" style="32" customWidth="1"/>
    <col min="12292" max="12292" width="12.33203125" style="32" customWidth="1"/>
    <col min="12293" max="12295" width="11.88671875" style="32" customWidth="1"/>
    <col min="12296" max="12296" width="12.6640625" style="32" customWidth="1"/>
    <col min="12297" max="12297" width="12" style="32" customWidth="1"/>
    <col min="12298" max="12298" width="9.109375" style="32"/>
    <col min="12299" max="12299" width="11.88671875" style="32" customWidth="1"/>
    <col min="12300" max="12300" width="13.88671875" style="32" customWidth="1"/>
    <col min="12301" max="12301" width="9.109375" style="32"/>
    <col min="12302" max="12302" width="10.44140625" style="32" bestFit="1" customWidth="1"/>
    <col min="12303" max="12303" width="9.109375" style="32"/>
    <col min="12304" max="12304" width="9.44140625" style="32" bestFit="1" customWidth="1"/>
    <col min="12305" max="12305" width="9.109375" style="32"/>
    <col min="12306" max="12306" width="8.33203125" style="32" customWidth="1"/>
    <col min="12307" max="12307" width="11.88671875" style="32" customWidth="1"/>
    <col min="12308" max="12308" width="11.6640625" style="32" customWidth="1"/>
    <col min="12309" max="12539" width="9.109375" style="32"/>
    <col min="12540" max="12540" width="22.5546875" style="32" customWidth="1"/>
    <col min="12541" max="12541" width="20.33203125" style="32" customWidth="1"/>
    <col min="12542" max="12542" width="13.5546875" style="32" customWidth="1"/>
    <col min="12543" max="12543" width="13.6640625" style="32" customWidth="1"/>
    <col min="12544" max="12544" width="12.44140625" style="32" customWidth="1"/>
    <col min="12545" max="12545" width="11.88671875" style="32" customWidth="1"/>
    <col min="12546" max="12546" width="12.44140625" style="32" customWidth="1"/>
    <col min="12547" max="12547" width="12.5546875" style="32" customWidth="1"/>
    <col min="12548" max="12548" width="12.33203125" style="32" customWidth="1"/>
    <col min="12549" max="12551" width="11.88671875" style="32" customWidth="1"/>
    <col min="12552" max="12552" width="12.6640625" style="32" customWidth="1"/>
    <col min="12553" max="12553" width="12" style="32" customWidth="1"/>
    <col min="12554" max="12554" width="9.109375" style="32"/>
    <col min="12555" max="12555" width="11.88671875" style="32" customWidth="1"/>
    <col min="12556" max="12556" width="13.88671875" style="32" customWidth="1"/>
    <col min="12557" max="12557" width="9.109375" style="32"/>
    <col min="12558" max="12558" width="10.44140625" style="32" bestFit="1" customWidth="1"/>
    <col min="12559" max="12559" width="9.109375" style="32"/>
    <col min="12560" max="12560" width="9.44140625" style="32" bestFit="1" customWidth="1"/>
    <col min="12561" max="12561" width="9.109375" style="32"/>
    <col min="12562" max="12562" width="8.33203125" style="32" customWidth="1"/>
    <col min="12563" max="12563" width="11.88671875" style="32" customWidth="1"/>
    <col min="12564" max="12564" width="11.6640625" style="32" customWidth="1"/>
    <col min="12565" max="12795" width="9.109375" style="32"/>
    <col min="12796" max="12796" width="22.5546875" style="32" customWidth="1"/>
    <col min="12797" max="12797" width="20.33203125" style="32" customWidth="1"/>
    <col min="12798" max="12798" width="13.5546875" style="32" customWidth="1"/>
    <col min="12799" max="12799" width="13.6640625" style="32" customWidth="1"/>
    <col min="12800" max="12800" width="12.44140625" style="32" customWidth="1"/>
    <col min="12801" max="12801" width="11.88671875" style="32" customWidth="1"/>
    <col min="12802" max="12802" width="12.44140625" style="32" customWidth="1"/>
    <col min="12803" max="12803" width="12.5546875" style="32" customWidth="1"/>
    <col min="12804" max="12804" width="12.33203125" style="32" customWidth="1"/>
    <col min="12805" max="12807" width="11.88671875" style="32" customWidth="1"/>
    <col min="12808" max="12808" width="12.6640625" style="32" customWidth="1"/>
    <col min="12809" max="12809" width="12" style="32" customWidth="1"/>
    <col min="12810" max="12810" width="9.109375" style="32"/>
    <col min="12811" max="12811" width="11.88671875" style="32" customWidth="1"/>
    <col min="12812" max="12812" width="13.88671875" style="32" customWidth="1"/>
    <col min="12813" max="12813" width="9.109375" style="32"/>
    <col min="12814" max="12814" width="10.44140625" style="32" bestFit="1" customWidth="1"/>
    <col min="12815" max="12815" width="9.109375" style="32"/>
    <col min="12816" max="12816" width="9.44140625" style="32" bestFit="1" customWidth="1"/>
    <col min="12817" max="12817" width="9.109375" style="32"/>
    <col min="12818" max="12818" width="8.33203125" style="32" customWidth="1"/>
    <col min="12819" max="12819" width="11.88671875" style="32" customWidth="1"/>
    <col min="12820" max="12820" width="11.6640625" style="32" customWidth="1"/>
    <col min="12821" max="13051" width="9.109375" style="32"/>
    <col min="13052" max="13052" width="22.5546875" style="32" customWidth="1"/>
    <col min="13053" max="13053" width="20.33203125" style="32" customWidth="1"/>
    <col min="13054" max="13054" width="13.5546875" style="32" customWidth="1"/>
    <col min="13055" max="13055" width="13.6640625" style="32" customWidth="1"/>
    <col min="13056" max="13056" width="12.44140625" style="32" customWidth="1"/>
    <col min="13057" max="13057" width="11.88671875" style="32" customWidth="1"/>
    <col min="13058" max="13058" width="12.44140625" style="32" customWidth="1"/>
    <col min="13059" max="13059" width="12.5546875" style="32" customWidth="1"/>
    <col min="13060" max="13060" width="12.33203125" style="32" customWidth="1"/>
    <col min="13061" max="13063" width="11.88671875" style="32" customWidth="1"/>
    <col min="13064" max="13064" width="12.6640625" style="32" customWidth="1"/>
    <col min="13065" max="13065" width="12" style="32" customWidth="1"/>
    <col min="13066" max="13066" width="9.109375" style="32"/>
    <col min="13067" max="13067" width="11.88671875" style="32" customWidth="1"/>
    <col min="13068" max="13068" width="13.88671875" style="32" customWidth="1"/>
    <col min="13069" max="13069" width="9.109375" style="32"/>
    <col min="13070" max="13070" width="10.44140625" style="32" bestFit="1" customWidth="1"/>
    <col min="13071" max="13071" width="9.109375" style="32"/>
    <col min="13072" max="13072" width="9.44140625" style="32" bestFit="1" customWidth="1"/>
    <col min="13073" max="13073" width="9.109375" style="32"/>
    <col min="13074" max="13074" width="8.33203125" style="32" customWidth="1"/>
    <col min="13075" max="13075" width="11.88671875" style="32" customWidth="1"/>
    <col min="13076" max="13076" width="11.6640625" style="32" customWidth="1"/>
    <col min="13077" max="13307" width="9.109375" style="32"/>
    <col min="13308" max="13308" width="22.5546875" style="32" customWidth="1"/>
    <col min="13309" max="13309" width="20.33203125" style="32" customWidth="1"/>
    <col min="13310" max="13310" width="13.5546875" style="32" customWidth="1"/>
    <col min="13311" max="13311" width="13.6640625" style="32" customWidth="1"/>
    <col min="13312" max="13312" width="12.44140625" style="32" customWidth="1"/>
    <col min="13313" max="13313" width="11.88671875" style="32" customWidth="1"/>
    <col min="13314" max="13314" width="12.44140625" style="32" customWidth="1"/>
    <col min="13315" max="13315" width="12.5546875" style="32" customWidth="1"/>
    <col min="13316" max="13316" width="12.33203125" style="32" customWidth="1"/>
    <col min="13317" max="13319" width="11.88671875" style="32" customWidth="1"/>
    <col min="13320" max="13320" width="12.6640625" style="32" customWidth="1"/>
    <col min="13321" max="13321" width="12" style="32" customWidth="1"/>
    <col min="13322" max="13322" width="9.109375" style="32"/>
    <col min="13323" max="13323" width="11.88671875" style="32" customWidth="1"/>
    <col min="13324" max="13324" width="13.88671875" style="32" customWidth="1"/>
    <col min="13325" max="13325" width="9.109375" style="32"/>
    <col min="13326" max="13326" width="10.44140625" style="32" bestFit="1" customWidth="1"/>
    <col min="13327" max="13327" width="9.109375" style="32"/>
    <col min="13328" max="13328" width="9.44140625" style="32" bestFit="1" customWidth="1"/>
    <col min="13329" max="13329" width="9.109375" style="32"/>
    <col min="13330" max="13330" width="8.33203125" style="32" customWidth="1"/>
    <col min="13331" max="13331" width="11.88671875" style="32" customWidth="1"/>
    <col min="13332" max="13332" width="11.6640625" style="32" customWidth="1"/>
    <col min="13333" max="13563" width="9.109375" style="32"/>
    <col min="13564" max="13564" width="22.5546875" style="32" customWidth="1"/>
    <col min="13565" max="13565" width="20.33203125" style="32" customWidth="1"/>
    <col min="13566" max="13566" width="13.5546875" style="32" customWidth="1"/>
    <col min="13567" max="13567" width="13.6640625" style="32" customWidth="1"/>
    <col min="13568" max="13568" width="12.44140625" style="32" customWidth="1"/>
    <col min="13569" max="13569" width="11.88671875" style="32" customWidth="1"/>
    <col min="13570" max="13570" width="12.44140625" style="32" customWidth="1"/>
    <col min="13571" max="13571" width="12.5546875" style="32" customWidth="1"/>
    <col min="13572" max="13572" width="12.33203125" style="32" customWidth="1"/>
    <col min="13573" max="13575" width="11.88671875" style="32" customWidth="1"/>
    <col min="13576" max="13576" width="12.6640625" style="32" customWidth="1"/>
    <col min="13577" max="13577" width="12" style="32" customWidth="1"/>
    <col min="13578" max="13578" width="9.109375" style="32"/>
    <col min="13579" max="13579" width="11.88671875" style="32" customWidth="1"/>
    <col min="13580" max="13580" width="13.88671875" style="32" customWidth="1"/>
    <col min="13581" max="13581" width="9.109375" style="32"/>
    <col min="13582" max="13582" width="10.44140625" style="32" bestFit="1" customWidth="1"/>
    <col min="13583" max="13583" width="9.109375" style="32"/>
    <col min="13584" max="13584" width="9.44140625" style="32" bestFit="1" customWidth="1"/>
    <col min="13585" max="13585" width="9.109375" style="32"/>
    <col min="13586" max="13586" width="8.33203125" style="32" customWidth="1"/>
    <col min="13587" max="13587" width="11.88671875" style="32" customWidth="1"/>
    <col min="13588" max="13588" width="11.6640625" style="32" customWidth="1"/>
    <col min="13589" max="13819" width="9.109375" style="32"/>
    <col min="13820" max="13820" width="22.5546875" style="32" customWidth="1"/>
    <col min="13821" max="13821" width="20.33203125" style="32" customWidth="1"/>
    <col min="13822" max="13822" width="13.5546875" style="32" customWidth="1"/>
    <col min="13823" max="13823" width="13.6640625" style="32" customWidth="1"/>
    <col min="13824" max="13824" width="12.44140625" style="32" customWidth="1"/>
    <col min="13825" max="13825" width="11.88671875" style="32" customWidth="1"/>
    <col min="13826" max="13826" width="12.44140625" style="32" customWidth="1"/>
    <col min="13827" max="13827" width="12.5546875" style="32" customWidth="1"/>
    <col min="13828" max="13828" width="12.33203125" style="32" customWidth="1"/>
    <col min="13829" max="13831" width="11.88671875" style="32" customWidth="1"/>
    <col min="13832" max="13832" width="12.6640625" style="32" customWidth="1"/>
    <col min="13833" max="13833" width="12" style="32" customWidth="1"/>
    <col min="13834" max="13834" width="9.109375" style="32"/>
    <col min="13835" max="13835" width="11.88671875" style="32" customWidth="1"/>
    <col min="13836" max="13836" width="13.88671875" style="32" customWidth="1"/>
    <col min="13837" max="13837" width="9.109375" style="32"/>
    <col min="13838" max="13838" width="10.44140625" style="32" bestFit="1" customWidth="1"/>
    <col min="13839" max="13839" width="9.109375" style="32"/>
    <col min="13840" max="13840" width="9.44140625" style="32" bestFit="1" customWidth="1"/>
    <col min="13841" max="13841" width="9.109375" style="32"/>
    <col min="13842" max="13842" width="8.33203125" style="32" customWidth="1"/>
    <col min="13843" max="13843" width="11.88671875" style="32" customWidth="1"/>
    <col min="13844" max="13844" width="11.6640625" style="32" customWidth="1"/>
    <col min="13845" max="14075" width="9.109375" style="32"/>
    <col min="14076" max="14076" width="22.5546875" style="32" customWidth="1"/>
    <col min="14077" max="14077" width="20.33203125" style="32" customWidth="1"/>
    <col min="14078" max="14078" width="13.5546875" style="32" customWidth="1"/>
    <col min="14079" max="14079" width="13.6640625" style="32" customWidth="1"/>
    <col min="14080" max="14080" width="12.44140625" style="32" customWidth="1"/>
    <col min="14081" max="14081" width="11.88671875" style="32" customWidth="1"/>
    <col min="14082" max="14082" width="12.44140625" style="32" customWidth="1"/>
    <col min="14083" max="14083" width="12.5546875" style="32" customWidth="1"/>
    <col min="14084" max="14084" width="12.33203125" style="32" customWidth="1"/>
    <col min="14085" max="14087" width="11.88671875" style="32" customWidth="1"/>
    <col min="14088" max="14088" width="12.6640625" style="32" customWidth="1"/>
    <col min="14089" max="14089" width="12" style="32" customWidth="1"/>
    <col min="14090" max="14090" width="9.109375" style="32"/>
    <col min="14091" max="14091" width="11.88671875" style="32" customWidth="1"/>
    <col min="14092" max="14092" width="13.88671875" style="32" customWidth="1"/>
    <col min="14093" max="14093" width="9.109375" style="32"/>
    <col min="14094" max="14094" width="10.44140625" style="32" bestFit="1" customWidth="1"/>
    <col min="14095" max="14095" width="9.109375" style="32"/>
    <col min="14096" max="14096" width="9.44140625" style="32" bestFit="1" customWidth="1"/>
    <col min="14097" max="14097" width="9.109375" style="32"/>
    <col min="14098" max="14098" width="8.33203125" style="32" customWidth="1"/>
    <col min="14099" max="14099" width="11.88671875" style="32" customWidth="1"/>
    <col min="14100" max="14100" width="11.6640625" style="32" customWidth="1"/>
    <col min="14101" max="14331" width="9.109375" style="32"/>
    <col min="14332" max="14332" width="22.5546875" style="32" customWidth="1"/>
    <col min="14333" max="14333" width="20.33203125" style="32" customWidth="1"/>
    <col min="14334" max="14334" width="13.5546875" style="32" customWidth="1"/>
    <col min="14335" max="14335" width="13.6640625" style="32" customWidth="1"/>
    <col min="14336" max="14336" width="12.44140625" style="32" customWidth="1"/>
    <col min="14337" max="14337" width="11.88671875" style="32" customWidth="1"/>
    <col min="14338" max="14338" width="12.44140625" style="32" customWidth="1"/>
    <col min="14339" max="14339" width="12.5546875" style="32" customWidth="1"/>
    <col min="14340" max="14340" width="12.33203125" style="32" customWidth="1"/>
    <col min="14341" max="14343" width="11.88671875" style="32" customWidth="1"/>
    <col min="14344" max="14344" width="12.6640625" style="32" customWidth="1"/>
    <col min="14345" max="14345" width="12" style="32" customWidth="1"/>
    <col min="14346" max="14346" width="9.109375" style="32"/>
    <col min="14347" max="14347" width="11.88671875" style="32" customWidth="1"/>
    <col min="14348" max="14348" width="13.88671875" style="32" customWidth="1"/>
    <col min="14349" max="14349" width="9.109375" style="32"/>
    <col min="14350" max="14350" width="10.44140625" style="32" bestFit="1" customWidth="1"/>
    <col min="14351" max="14351" width="9.109375" style="32"/>
    <col min="14352" max="14352" width="9.44140625" style="32" bestFit="1" customWidth="1"/>
    <col min="14353" max="14353" width="9.109375" style="32"/>
    <col min="14354" max="14354" width="8.33203125" style="32" customWidth="1"/>
    <col min="14355" max="14355" width="11.88671875" style="32" customWidth="1"/>
    <col min="14356" max="14356" width="11.6640625" style="32" customWidth="1"/>
    <col min="14357" max="14587" width="9.109375" style="32"/>
    <col min="14588" max="14588" width="22.5546875" style="32" customWidth="1"/>
    <col min="14589" max="14589" width="20.33203125" style="32" customWidth="1"/>
    <col min="14590" max="14590" width="13.5546875" style="32" customWidth="1"/>
    <col min="14591" max="14591" width="13.6640625" style="32" customWidth="1"/>
    <col min="14592" max="14592" width="12.44140625" style="32" customWidth="1"/>
    <col min="14593" max="14593" width="11.88671875" style="32" customWidth="1"/>
    <col min="14594" max="14594" width="12.44140625" style="32" customWidth="1"/>
    <col min="14595" max="14595" width="12.5546875" style="32" customWidth="1"/>
    <col min="14596" max="14596" width="12.33203125" style="32" customWidth="1"/>
    <col min="14597" max="14599" width="11.88671875" style="32" customWidth="1"/>
    <col min="14600" max="14600" width="12.6640625" style="32" customWidth="1"/>
    <col min="14601" max="14601" width="12" style="32" customWidth="1"/>
    <col min="14602" max="14602" width="9.109375" style="32"/>
    <col min="14603" max="14603" width="11.88671875" style="32" customWidth="1"/>
    <col min="14604" max="14604" width="13.88671875" style="32" customWidth="1"/>
    <col min="14605" max="14605" width="9.109375" style="32"/>
    <col min="14606" max="14606" width="10.44140625" style="32" bestFit="1" customWidth="1"/>
    <col min="14607" max="14607" width="9.109375" style="32"/>
    <col min="14608" max="14608" width="9.44140625" style="32" bestFit="1" customWidth="1"/>
    <col min="14609" max="14609" width="9.109375" style="32"/>
    <col min="14610" max="14610" width="8.33203125" style="32" customWidth="1"/>
    <col min="14611" max="14611" width="11.88671875" style="32" customWidth="1"/>
    <col min="14612" max="14612" width="11.6640625" style="32" customWidth="1"/>
    <col min="14613" max="14843" width="9.109375" style="32"/>
    <col min="14844" max="14844" width="22.5546875" style="32" customWidth="1"/>
    <col min="14845" max="14845" width="20.33203125" style="32" customWidth="1"/>
    <col min="14846" max="14846" width="13.5546875" style="32" customWidth="1"/>
    <col min="14847" max="14847" width="13.6640625" style="32" customWidth="1"/>
    <col min="14848" max="14848" width="12.44140625" style="32" customWidth="1"/>
    <col min="14849" max="14849" width="11.88671875" style="32" customWidth="1"/>
    <col min="14850" max="14850" width="12.44140625" style="32" customWidth="1"/>
    <col min="14851" max="14851" width="12.5546875" style="32" customWidth="1"/>
    <col min="14852" max="14852" width="12.33203125" style="32" customWidth="1"/>
    <col min="14853" max="14855" width="11.88671875" style="32" customWidth="1"/>
    <col min="14856" max="14856" width="12.6640625" style="32" customWidth="1"/>
    <col min="14857" max="14857" width="12" style="32" customWidth="1"/>
    <col min="14858" max="14858" width="9.109375" style="32"/>
    <col min="14859" max="14859" width="11.88671875" style="32" customWidth="1"/>
    <col min="14860" max="14860" width="13.88671875" style="32" customWidth="1"/>
    <col min="14861" max="14861" width="9.109375" style="32"/>
    <col min="14862" max="14862" width="10.44140625" style="32" bestFit="1" customWidth="1"/>
    <col min="14863" max="14863" width="9.109375" style="32"/>
    <col min="14864" max="14864" width="9.44140625" style="32" bestFit="1" customWidth="1"/>
    <col min="14865" max="14865" width="9.109375" style="32"/>
    <col min="14866" max="14866" width="8.33203125" style="32" customWidth="1"/>
    <col min="14867" max="14867" width="11.88671875" style="32" customWidth="1"/>
    <col min="14868" max="14868" width="11.6640625" style="32" customWidth="1"/>
    <col min="14869" max="15099" width="9.109375" style="32"/>
    <col min="15100" max="15100" width="22.5546875" style="32" customWidth="1"/>
    <col min="15101" max="15101" width="20.33203125" style="32" customWidth="1"/>
    <col min="15102" max="15102" width="13.5546875" style="32" customWidth="1"/>
    <col min="15103" max="15103" width="13.6640625" style="32" customWidth="1"/>
    <col min="15104" max="15104" width="12.44140625" style="32" customWidth="1"/>
    <col min="15105" max="15105" width="11.88671875" style="32" customWidth="1"/>
    <col min="15106" max="15106" width="12.44140625" style="32" customWidth="1"/>
    <col min="15107" max="15107" width="12.5546875" style="32" customWidth="1"/>
    <col min="15108" max="15108" width="12.33203125" style="32" customWidth="1"/>
    <col min="15109" max="15111" width="11.88671875" style="32" customWidth="1"/>
    <col min="15112" max="15112" width="12.6640625" style="32" customWidth="1"/>
    <col min="15113" max="15113" width="12" style="32" customWidth="1"/>
    <col min="15114" max="15114" width="9.109375" style="32"/>
    <col min="15115" max="15115" width="11.88671875" style="32" customWidth="1"/>
    <col min="15116" max="15116" width="13.88671875" style="32" customWidth="1"/>
    <col min="15117" max="15117" width="9.109375" style="32"/>
    <col min="15118" max="15118" width="10.44140625" style="32" bestFit="1" customWidth="1"/>
    <col min="15119" max="15119" width="9.109375" style="32"/>
    <col min="15120" max="15120" width="9.44140625" style="32" bestFit="1" customWidth="1"/>
    <col min="15121" max="15121" width="9.109375" style="32"/>
    <col min="15122" max="15122" width="8.33203125" style="32" customWidth="1"/>
    <col min="15123" max="15123" width="11.88671875" style="32" customWidth="1"/>
    <col min="15124" max="15124" width="11.6640625" style="32" customWidth="1"/>
    <col min="15125" max="15355" width="9.109375" style="32"/>
    <col min="15356" max="15356" width="22.5546875" style="32" customWidth="1"/>
    <col min="15357" max="15357" width="20.33203125" style="32" customWidth="1"/>
    <col min="15358" max="15358" width="13.5546875" style="32" customWidth="1"/>
    <col min="15359" max="15359" width="13.6640625" style="32" customWidth="1"/>
    <col min="15360" max="15360" width="12.44140625" style="32" customWidth="1"/>
    <col min="15361" max="15361" width="11.88671875" style="32" customWidth="1"/>
    <col min="15362" max="15362" width="12.44140625" style="32" customWidth="1"/>
    <col min="15363" max="15363" width="12.5546875" style="32" customWidth="1"/>
    <col min="15364" max="15364" width="12.33203125" style="32" customWidth="1"/>
    <col min="15365" max="15367" width="11.88671875" style="32" customWidth="1"/>
    <col min="15368" max="15368" width="12.6640625" style="32" customWidth="1"/>
    <col min="15369" max="15369" width="12" style="32" customWidth="1"/>
    <col min="15370" max="15370" width="9.109375" style="32"/>
    <col min="15371" max="15371" width="11.88671875" style="32" customWidth="1"/>
    <col min="15372" max="15372" width="13.88671875" style="32" customWidth="1"/>
    <col min="15373" max="15373" width="9.109375" style="32"/>
    <col min="15374" max="15374" width="10.44140625" style="32" bestFit="1" customWidth="1"/>
    <col min="15375" max="15375" width="9.109375" style="32"/>
    <col min="15376" max="15376" width="9.44140625" style="32" bestFit="1" customWidth="1"/>
    <col min="15377" max="15377" width="9.109375" style="32"/>
    <col min="15378" max="15378" width="8.33203125" style="32" customWidth="1"/>
    <col min="15379" max="15379" width="11.88671875" style="32" customWidth="1"/>
    <col min="15380" max="15380" width="11.6640625" style="32" customWidth="1"/>
    <col min="15381" max="15611" width="9.109375" style="32"/>
    <col min="15612" max="15612" width="22.5546875" style="32" customWidth="1"/>
    <col min="15613" max="15613" width="20.33203125" style="32" customWidth="1"/>
    <col min="15614" max="15614" width="13.5546875" style="32" customWidth="1"/>
    <col min="15615" max="15615" width="13.6640625" style="32" customWidth="1"/>
    <col min="15616" max="15616" width="12.44140625" style="32" customWidth="1"/>
    <col min="15617" max="15617" width="11.88671875" style="32" customWidth="1"/>
    <col min="15618" max="15618" width="12.44140625" style="32" customWidth="1"/>
    <col min="15619" max="15619" width="12.5546875" style="32" customWidth="1"/>
    <col min="15620" max="15620" width="12.33203125" style="32" customWidth="1"/>
    <col min="15621" max="15623" width="11.88671875" style="32" customWidth="1"/>
    <col min="15624" max="15624" width="12.6640625" style="32" customWidth="1"/>
    <col min="15625" max="15625" width="12" style="32" customWidth="1"/>
    <col min="15626" max="15626" width="9.109375" style="32"/>
    <col min="15627" max="15627" width="11.88671875" style="32" customWidth="1"/>
    <col min="15628" max="15628" width="13.88671875" style="32" customWidth="1"/>
    <col min="15629" max="15629" width="9.109375" style="32"/>
    <col min="15630" max="15630" width="10.44140625" style="32" bestFit="1" customWidth="1"/>
    <col min="15631" max="15631" width="9.109375" style="32"/>
    <col min="15632" max="15632" width="9.44140625" style="32" bestFit="1" customWidth="1"/>
    <col min="15633" max="15633" width="9.109375" style="32"/>
    <col min="15634" max="15634" width="8.33203125" style="32" customWidth="1"/>
    <col min="15635" max="15635" width="11.88671875" style="32" customWidth="1"/>
    <col min="15636" max="15636" width="11.6640625" style="32" customWidth="1"/>
    <col min="15637" max="15867" width="9.109375" style="32"/>
    <col min="15868" max="15868" width="22.5546875" style="32" customWidth="1"/>
    <col min="15869" max="15869" width="20.33203125" style="32" customWidth="1"/>
    <col min="15870" max="15870" width="13.5546875" style="32" customWidth="1"/>
    <col min="15871" max="15871" width="13.6640625" style="32" customWidth="1"/>
    <col min="15872" max="15872" width="12.44140625" style="32" customWidth="1"/>
    <col min="15873" max="15873" width="11.88671875" style="32" customWidth="1"/>
    <col min="15874" max="15874" width="12.44140625" style="32" customWidth="1"/>
    <col min="15875" max="15875" width="12.5546875" style="32" customWidth="1"/>
    <col min="15876" max="15876" width="12.33203125" style="32" customWidth="1"/>
    <col min="15877" max="15879" width="11.88671875" style="32" customWidth="1"/>
    <col min="15880" max="15880" width="12.6640625" style="32" customWidth="1"/>
    <col min="15881" max="15881" width="12" style="32" customWidth="1"/>
    <col min="15882" max="15882" width="9.109375" style="32"/>
    <col min="15883" max="15883" width="11.88671875" style="32" customWidth="1"/>
    <col min="15884" max="15884" width="13.88671875" style="32" customWidth="1"/>
    <col min="15885" max="15885" width="9.109375" style="32"/>
    <col min="15886" max="15886" width="10.44140625" style="32" bestFit="1" customWidth="1"/>
    <col min="15887" max="15887" width="9.109375" style="32"/>
    <col min="15888" max="15888" width="9.44140625" style="32" bestFit="1" customWidth="1"/>
    <col min="15889" max="15889" width="9.109375" style="32"/>
    <col min="15890" max="15890" width="8.33203125" style="32" customWidth="1"/>
    <col min="15891" max="15891" width="11.88671875" style="32" customWidth="1"/>
    <col min="15892" max="15892" width="11.6640625" style="32" customWidth="1"/>
    <col min="15893" max="16123" width="9.109375" style="32"/>
    <col min="16124" max="16124" width="22.5546875" style="32" customWidth="1"/>
    <col min="16125" max="16125" width="20.33203125" style="32" customWidth="1"/>
    <col min="16126" max="16126" width="13.5546875" style="32" customWidth="1"/>
    <col min="16127" max="16127" width="13.6640625" style="32" customWidth="1"/>
    <col min="16128" max="16128" width="12.44140625" style="32" customWidth="1"/>
    <col min="16129" max="16129" width="11.88671875" style="32" customWidth="1"/>
    <col min="16130" max="16130" width="12.44140625" style="32" customWidth="1"/>
    <col min="16131" max="16131" width="12.5546875" style="32" customWidth="1"/>
    <col min="16132" max="16132" width="12.33203125" style="32" customWidth="1"/>
    <col min="16133" max="16135" width="11.88671875" style="32" customWidth="1"/>
    <col min="16136" max="16136" width="12.6640625" style="32" customWidth="1"/>
    <col min="16137" max="16137" width="12" style="32" customWidth="1"/>
    <col min="16138" max="16138" width="9.109375" style="32"/>
    <col min="16139" max="16139" width="11.88671875" style="32" customWidth="1"/>
    <col min="16140" max="16140" width="13.88671875" style="32" customWidth="1"/>
    <col min="16141" max="16141" width="9.109375" style="32"/>
    <col min="16142" max="16142" width="10.44140625" style="32" bestFit="1" customWidth="1"/>
    <col min="16143" max="16143" width="9.109375" style="32"/>
    <col min="16144" max="16144" width="9.44140625" style="32" bestFit="1" customWidth="1"/>
    <col min="16145" max="16145" width="9.109375" style="32"/>
    <col min="16146" max="16146" width="8.33203125" style="32" customWidth="1"/>
    <col min="16147" max="16147" width="11.88671875" style="32" customWidth="1"/>
    <col min="16148" max="16148" width="11.6640625" style="32" customWidth="1"/>
    <col min="16149" max="16384" width="9.109375" style="32"/>
  </cols>
  <sheetData>
    <row r="1" spans="1:21" x14ac:dyDescent="0.25">
      <c r="A1" s="33" t="s">
        <v>115</v>
      </c>
    </row>
    <row r="2" spans="1:21" x14ac:dyDescent="0.25">
      <c r="A2" s="33"/>
      <c r="M2" s="35"/>
      <c r="N2" s="35"/>
      <c r="P2" s="34" t="s">
        <v>0</v>
      </c>
      <c r="Q2" s="34" t="s">
        <v>0</v>
      </c>
      <c r="S2" s="35"/>
      <c r="T2" s="35"/>
    </row>
    <row r="3" spans="1:21" x14ac:dyDescent="0.25">
      <c r="A3" s="35" t="s">
        <v>1</v>
      </c>
      <c r="B3" s="35" t="s">
        <v>2</v>
      </c>
      <c r="C3" s="35">
        <v>1850</v>
      </c>
      <c r="D3" s="35">
        <v>1860</v>
      </c>
      <c r="E3" s="35">
        <v>1870</v>
      </c>
      <c r="F3" s="35">
        <v>1880</v>
      </c>
      <c r="G3" s="35">
        <v>1890</v>
      </c>
      <c r="H3" s="35">
        <v>1900</v>
      </c>
      <c r="I3" s="35">
        <v>1910</v>
      </c>
      <c r="J3" s="35">
        <v>1920</v>
      </c>
      <c r="K3" s="35">
        <v>1930</v>
      </c>
      <c r="L3" s="35">
        <v>1940</v>
      </c>
      <c r="M3" s="35">
        <v>1950</v>
      </c>
      <c r="N3" s="35">
        <v>1960</v>
      </c>
      <c r="P3" s="35">
        <v>1950</v>
      </c>
      <c r="Q3" s="35">
        <v>1960</v>
      </c>
      <c r="S3" s="35"/>
      <c r="T3" s="35"/>
      <c r="U3" s="71"/>
    </row>
    <row r="4" spans="1:21" x14ac:dyDescent="0.25">
      <c r="A4" s="32" t="s">
        <v>57</v>
      </c>
      <c r="C4" s="31"/>
      <c r="D4" s="31"/>
      <c r="E4" s="31"/>
      <c r="F4" s="31"/>
      <c r="G4" s="31"/>
      <c r="H4" s="31"/>
      <c r="I4" s="31"/>
      <c r="J4" s="31"/>
      <c r="K4" s="31"/>
      <c r="L4" s="31"/>
      <c r="M4" s="31">
        <v>2264000</v>
      </c>
      <c r="N4" s="31">
        <v>2819000</v>
      </c>
      <c r="P4" s="31">
        <v>2264000</v>
      </c>
      <c r="Q4" s="31">
        <v>2819000</v>
      </c>
    </row>
    <row r="5" spans="1:21" x14ac:dyDescent="0.25">
      <c r="A5" s="32" t="s">
        <v>58</v>
      </c>
      <c r="B5" s="32" t="s">
        <v>59</v>
      </c>
      <c r="C5" s="31">
        <f>D5/(('Default &amp; Adjusted Growth Rates'!N70/1000)+1)^10</f>
        <v>487005.03992749861</v>
      </c>
      <c r="D5" s="31">
        <f>E5/(('Default &amp; Adjusted Growth Rates'!O70/1000)+1)^10</f>
        <v>487005.03992749861</v>
      </c>
      <c r="E5" s="31">
        <f>F5/(('Default &amp; Adjusted Growth Rates'!P70/1000)+1)^10</f>
        <v>487005.03992749861</v>
      </c>
      <c r="F5" s="31">
        <f>G5/(('Default &amp; Adjusted Growth Rates'!Q70/1000)+1)^10</f>
        <v>491897.06409656839</v>
      </c>
      <c r="G5" s="31">
        <f>H5/(('Default &amp; Adjusted Growth Rates'!R70/1000)+1)^10</f>
        <v>496838.22923648794</v>
      </c>
      <c r="H5" s="31">
        <f>I5/(('Default &amp; Adjusted Growth Rates'!S70/1000)+1)^10</f>
        <v>511946.21383400424</v>
      </c>
      <c r="I5" s="31">
        <f>J5/(('Default &amp; Adjusted Growth Rates'!T70/1000)+1)^10</f>
        <v>527513.60591099237</v>
      </c>
      <c r="J5" s="31">
        <f>K5/(('Default &amp; Adjusted Growth Rates'!U70/1000)+1)^10</f>
        <v>538159.33866804442</v>
      </c>
      <c r="K5" s="31">
        <f>L5/(('Default &amp; Adjusted Growth Rates'!V70/1000)+1)^10</f>
        <v>594462.71248938353</v>
      </c>
      <c r="L5" s="31">
        <f>M5/(('Default &amp; Adjusted Growth Rates'!W70/1000)+1)^10</f>
        <v>643768.82216427859</v>
      </c>
      <c r="M5" s="31">
        <v>747120</v>
      </c>
      <c r="N5" s="31">
        <v>930270</v>
      </c>
    </row>
    <row r="6" spans="1:21" x14ac:dyDescent="0.25">
      <c r="A6" s="32" t="s">
        <v>60</v>
      </c>
      <c r="B6" s="32" t="s">
        <v>59</v>
      </c>
      <c r="C6" s="31">
        <f>D6/(('Default &amp; Adjusted Growth Rates'!N71/1000)+1)^10</f>
        <v>988767.80833764863</v>
      </c>
      <c r="D6" s="31">
        <f>E6/(('Default &amp; Adjusted Growth Rates'!O71/1000)+1)^10</f>
        <v>988767.80833764863</v>
      </c>
      <c r="E6" s="31">
        <f>F6/(('Default &amp; Adjusted Growth Rates'!P71/1000)+1)^10</f>
        <v>988767.80833764863</v>
      </c>
      <c r="F6" s="31">
        <f>G6/(('Default &amp; Adjusted Growth Rates'!Q71/1000)+1)^10</f>
        <v>998700.09983242664</v>
      </c>
      <c r="G6" s="31">
        <f>H6/(('Default &amp; Adjusted Growth Rates'!R71/1000)+1)^10</f>
        <v>1008732.162389233</v>
      </c>
      <c r="H6" s="31">
        <f>I6/(('Default &amp; Adjusted Growth Rates'!S71/1000)+1)^10</f>
        <v>1039405.9492993419</v>
      </c>
      <c r="I6" s="31">
        <f>J6/(('Default &amp; Adjusted Growth Rates'!T71/1000)+1)^10</f>
        <v>1071012.4726071663</v>
      </c>
      <c r="J6" s="31">
        <f>K6/(('Default &amp; Adjusted Growth Rates'!U71/1000)+1)^10</f>
        <v>1092626.5360836051</v>
      </c>
      <c r="K6" s="31">
        <f>L6/(('Default &amp; Adjusted Growth Rates'!V71/1000)+1)^10</f>
        <v>1206939.4465693543</v>
      </c>
      <c r="L6" s="31">
        <f>M6/(('Default &amp; Adjusted Growth Rates'!W71/1000)+1)^10</f>
        <v>1307045.7904547474</v>
      </c>
      <c r="M6" s="31">
        <v>1516880</v>
      </c>
      <c r="N6" s="31">
        <v>1888730</v>
      </c>
    </row>
    <row r="7" spans="1:21" x14ac:dyDescent="0.25">
      <c r="A7" s="32" t="s">
        <v>61</v>
      </c>
      <c r="B7" s="32" t="s">
        <v>59</v>
      </c>
      <c r="C7" s="31">
        <f>D7/(('Default &amp; Adjusted Growth Rates'!N72/1000)+1)^10</f>
        <v>40414.274113268162</v>
      </c>
      <c r="D7" s="31">
        <f>E7/(('Default &amp; Adjusted Growth Rates'!O72/1000)+1)^10</f>
        <v>40414.274113268162</v>
      </c>
      <c r="E7" s="31">
        <f>F7/(('Default &amp; Adjusted Growth Rates'!P72/1000)+1)^10</f>
        <v>40414.274113268162</v>
      </c>
      <c r="F7" s="31">
        <f>G7/(('Default &amp; Adjusted Growth Rates'!Q72/1000)+1)^10</f>
        <v>40820.24035494597</v>
      </c>
      <c r="G7" s="31">
        <f>H7/(('Default &amp; Adjusted Growth Rates'!R72/1000)+1)^10</f>
        <v>41230.284576322738</v>
      </c>
      <c r="H7" s="31">
        <f>I7/(('Default &amp; Adjusted Growth Rates'!S72/1000)+1)^10</f>
        <v>42484.025668846043</v>
      </c>
      <c r="I7" s="31">
        <f>J7/(('Default &amp; Adjusted Growth Rates'!T72/1000)+1)^10</f>
        <v>43775.890842811757</v>
      </c>
      <c r="J7" s="31">
        <f>K7/(('Default &amp; Adjusted Growth Rates'!U72/1000)+1)^10</f>
        <v>44659.330492315486</v>
      </c>
      <c r="K7" s="31">
        <f>L7/(('Default &amp; Adjusted Growth Rates'!V72/1000)+1)^10</f>
        <v>49331.684567862962</v>
      </c>
      <c r="L7" s="31">
        <f>M7/(('Default &amp; Adjusted Growth Rates'!W72/1000)+1)^10</f>
        <v>53423.368366775445</v>
      </c>
      <c r="M7" s="31">
        <v>62000</v>
      </c>
      <c r="N7" s="31">
        <v>85000</v>
      </c>
      <c r="P7" s="31">
        <v>62000</v>
      </c>
      <c r="Q7" s="31">
        <v>85000</v>
      </c>
    </row>
    <row r="8" spans="1:21" x14ac:dyDescent="0.25">
      <c r="A8" s="32" t="s">
        <v>62</v>
      </c>
      <c r="B8" s="32" t="s">
        <v>59</v>
      </c>
      <c r="C8" s="31">
        <f>D8/(('Default &amp; Adjusted Growth Rates'!N74/1000)+1)^10</f>
        <v>11319917.576020891</v>
      </c>
      <c r="D8" s="31">
        <f>E8/(('Default &amp; Adjusted Growth Rates'!O74/1000)+1)^10</f>
        <v>11319917.576020891</v>
      </c>
      <c r="E8" s="31">
        <f>F8/(('Default &amp; Adjusted Growth Rates'!P74/1000)+1)^10</f>
        <v>11319917.576020891</v>
      </c>
      <c r="F8" s="31">
        <f>G8/(('Default &amp; Adjusted Growth Rates'!Q74/1000)+1)^10</f>
        <v>11433627.508842153</v>
      </c>
      <c r="G8" s="31">
        <f>H8/(('Default &amp; Adjusted Growth Rates'!R74/1000)+1)^10</f>
        <v>11548479.671607705</v>
      </c>
      <c r="H8" s="31">
        <f>I8/(('Default &amp; Adjusted Growth Rates'!S74/1000)+1)^10</f>
        <v>11664485.538154643</v>
      </c>
      <c r="I8" s="31">
        <f>J8/(('Default &amp; Adjusted Growth Rates'!T74/1000)+1)^10</f>
        <v>12507205.757704772</v>
      </c>
      <c r="J8" s="31">
        <f>K8/(('Default &amp; Adjusted Growth Rates'!U74/1000)+1)^10</f>
        <v>13278227.391860381</v>
      </c>
      <c r="K8" s="31">
        <f>L8/(('Default &amp; Adjusted Growth Rates'!V74/1000)+1)^10</f>
        <v>14667423.763290092</v>
      </c>
      <c r="L8" s="31">
        <f>M8/(('Default &amp; Adjusted Growth Rates'!W74/1000)+1)^10</f>
        <v>15883973.749566751</v>
      </c>
      <c r="M8" s="31">
        <v>18434000</v>
      </c>
      <c r="N8" s="31">
        <v>22942000</v>
      </c>
      <c r="P8" s="31">
        <v>18434000</v>
      </c>
      <c r="Q8" s="31">
        <v>22942000</v>
      </c>
    </row>
    <row r="9" spans="1:21" x14ac:dyDescent="0.25">
      <c r="A9" s="32" t="s">
        <v>63</v>
      </c>
      <c r="B9" s="32" t="s">
        <v>59</v>
      </c>
      <c r="C9" s="31">
        <f>D9/(('Default &amp; Adjusted Growth Rates'!N75/1000)+1)^10</f>
        <v>686843.80746593303</v>
      </c>
      <c r="D9" s="31">
        <f>E9/(('Default &amp; Adjusted Growth Rates'!O75/1000)+1)^10</f>
        <v>686843.80746593303</v>
      </c>
      <c r="E9" s="31">
        <f>F9/(('Default &amp; Adjusted Growth Rates'!P75/1000)+1)^10</f>
        <v>686843.80746593303</v>
      </c>
      <c r="F9" s="31">
        <f>G9/(('Default &amp; Adjusted Growth Rates'!Q75/1000)+1)^10</f>
        <v>693743.2360775948</v>
      </c>
      <c r="G9" s="31">
        <f>H9/(('Default &amp; Adjusted Growth Rates'!R75/1000)+1)^10</f>
        <v>700711.97027904273</v>
      </c>
      <c r="H9" s="31">
        <f>I9/(('Default &amp; Adjusted Growth Rates'!S75/1000)+1)^10</f>
        <v>751336.07568887109</v>
      </c>
      <c r="I9" s="31">
        <f>J9/(('Default &amp; Adjusted Growth Rates'!T75/1000)+1)^10</f>
        <v>805617.60405884217</v>
      </c>
      <c r="J9" s="31">
        <f>K9/(('Default &amp; Adjusted Growth Rates'!U75/1000)+1)^10</f>
        <v>821875.74341503181</v>
      </c>
      <c r="K9" s="31">
        <f>L9/(('Default &amp; Adjusted Growth Rates'!V75/1000)+1)^10</f>
        <v>907862.13051502639</v>
      </c>
      <c r="L9" s="31">
        <f>M9/(('Default &amp; Adjusted Growth Rates'!W75/1000)+1)^10</f>
        <v>983162.31139501266</v>
      </c>
      <c r="M9" s="31">
        <v>1141000</v>
      </c>
      <c r="N9" s="31">
        <v>1424000</v>
      </c>
      <c r="P9" s="31">
        <v>1141000</v>
      </c>
      <c r="Q9" s="31">
        <v>1424000</v>
      </c>
    </row>
    <row r="10" spans="1:21" x14ac:dyDescent="0.25">
      <c r="A10" s="32" t="s">
        <v>64</v>
      </c>
      <c r="C10" s="31"/>
      <c r="D10" s="31"/>
      <c r="E10" s="31"/>
      <c r="F10" s="31"/>
      <c r="G10" s="31"/>
      <c r="H10" s="31"/>
      <c r="I10" s="31"/>
      <c r="J10" s="31"/>
      <c r="K10" s="31"/>
      <c r="L10" s="31"/>
      <c r="M10" s="31">
        <v>9190000</v>
      </c>
      <c r="N10" s="31">
        <v>11439000</v>
      </c>
      <c r="P10" s="31">
        <v>9190000</v>
      </c>
      <c r="Q10" s="31">
        <v>11439000</v>
      </c>
    </row>
    <row r="11" spans="1:21" x14ac:dyDescent="0.25">
      <c r="A11" s="32" t="s">
        <v>65</v>
      </c>
      <c r="B11" s="32" t="s">
        <v>66</v>
      </c>
      <c r="C11" s="31">
        <f>D11/(('Default &amp; Adjusted Growth Rates'!N77/1000)+1)^10</f>
        <v>3101639.719404941</v>
      </c>
      <c r="D11" s="31">
        <f>E11/(('Default &amp; Adjusted Growth Rates'!O77/1000)+1)^10</f>
        <v>3009836.6951658949</v>
      </c>
      <c r="E11" s="31">
        <f>F11/(('Default &amp; Adjusted Growth Rates'!P77/1000)+1)^10</f>
        <v>2805662.4364548209</v>
      </c>
      <c r="F11" s="31">
        <f>G11/(('Default &amp; Adjusted Growth Rates'!Q77/1000)+1)^10</f>
        <v>2805662.4364548209</v>
      </c>
      <c r="G11" s="31">
        <f>H11/(('Default &amp; Adjusted Growth Rates'!R77/1000)+1)^10</f>
        <v>2833845.652898395</v>
      </c>
      <c r="H11" s="31">
        <f>I11/(('Default &amp; Adjusted Growth Rates'!S77/1000)+1)^10</f>
        <v>2805634.3799567074</v>
      </c>
      <c r="I11" s="31">
        <f>J11/(('Default &amp; Adjusted Growth Rates'!T77/1000)+1)^10</f>
        <v>3008332.1168539454</v>
      </c>
      <c r="J11" s="31">
        <f>K11/(('Default &amp; Adjusted Growth Rates'!U77/1000)+1)^10</f>
        <v>3193784.3425351824</v>
      </c>
      <c r="K11" s="31">
        <f>L11/(('Default &amp; Adjusted Growth Rates'!V77/1000)+1)^10</f>
        <v>3458684.188669459</v>
      </c>
      <c r="L11" s="31">
        <f>M11/(('Default &amp; Adjusted Growth Rates'!W77/1000)+1)^10</f>
        <v>3745555.4395562126</v>
      </c>
      <c r="M11" s="31">
        <v>4346870</v>
      </c>
      <c r="N11" s="31">
        <v>5410647</v>
      </c>
    </row>
    <row r="12" spans="1:21" x14ac:dyDescent="0.25">
      <c r="A12" s="32" t="s">
        <v>67</v>
      </c>
      <c r="B12" s="32" t="s">
        <v>66</v>
      </c>
      <c r="C12" s="31">
        <f>D12/(('Default &amp; Adjusted Growth Rates'!N78/1000)+1)^10</f>
        <v>3455738.1228888039</v>
      </c>
      <c r="D12" s="31">
        <f>E12/(('Default &amp; Adjusted Growth Rates'!O78/1000)+1)^10</f>
        <v>3353454.41512141</v>
      </c>
      <c r="E12" s="31">
        <f>F12/(('Default &amp; Adjusted Growth Rates'!P78/1000)+1)^10</f>
        <v>3125970.6215891982</v>
      </c>
      <c r="F12" s="31">
        <f>G12/(('Default &amp; Adjusted Growth Rates'!Q78/1000)+1)^10</f>
        <v>3125970.6215891982</v>
      </c>
      <c r="G12" s="31">
        <f>H12/(('Default &amp; Adjusted Growth Rates'!R78/1000)+1)^10</f>
        <v>3157371.3722567745</v>
      </c>
      <c r="H12" s="31">
        <f>I12/(('Default &amp; Adjusted Growth Rates'!S78/1000)+1)^10</f>
        <v>3125939.3620236469</v>
      </c>
      <c r="I12" s="31">
        <f>J12/(('Default &amp; Adjusted Growth Rates'!T78/1000)+1)^10</f>
        <v>3351778.0667696181</v>
      </c>
      <c r="J12" s="31">
        <f>K12/(('Default &amp; Adjusted Growth Rates'!U78/1000)+1)^10</f>
        <v>3558402.4281523069</v>
      </c>
      <c r="K12" s="31">
        <f>L12/(('Default &amp; Adjusted Growth Rates'!V78/1000)+1)^10</f>
        <v>3853544.5400186153</v>
      </c>
      <c r="L12" s="31">
        <f>M12/(('Default &amp; Adjusted Growth Rates'!W78/1000)+1)^10</f>
        <v>4173166.4199706642</v>
      </c>
      <c r="M12" s="31">
        <v>4843130</v>
      </c>
      <c r="N12" s="31">
        <v>6028353</v>
      </c>
    </row>
    <row r="13" spans="1:21" x14ac:dyDescent="0.25">
      <c r="A13" s="33" t="s">
        <v>135</v>
      </c>
      <c r="B13" s="33"/>
      <c r="C13" s="34">
        <f t="shared" ref="C13:K13" si="0">SUM(C4:C12)-C10-C4</f>
        <v>20080326.348158985</v>
      </c>
      <c r="D13" s="34">
        <f t="shared" si="0"/>
        <v>19886239.616152544</v>
      </c>
      <c r="E13" s="34">
        <f t="shared" si="0"/>
        <v>19454581.563909259</v>
      </c>
      <c r="F13" s="34">
        <f t="shared" si="0"/>
        <v>19590421.207247708</v>
      </c>
      <c r="G13" s="34">
        <f t="shared" si="0"/>
        <v>19787209.343243964</v>
      </c>
      <c r="H13" s="34">
        <f t="shared" si="0"/>
        <v>19941231.544626061</v>
      </c>
      <c r="I13" s="34">
        <f t="shared" si="0"/>
        <v>21315235.514748149</v>
      </c>
      <c r="J13" s="34">
        <f t="shared" si="0"/>
        <v>22527735.111206867</v>
      </c>
      <c r="K13" s="34">
        <f t="shared" si="0"/>
        <v>24738248.466119792</v>
      </c>
      <c r="L13" s="34">
        <f>SUM(L4:L12)-L10-L4</f>
        <v>26790095.901474439</v>
      </c>
      <c r="M13" s="34">
        <f>SUM(M4:M12)-M10-M4</f>
        <v>31091000</v>
      </c>
      <c r="N13" s="34">
        <f>SUM(N4:N12)-N10-N4</f>
        <v>38709000</v>
      </c>
      <c r="O13" s="34"/>
      <c r="P13" s="34">
        <f>SUM(P4:P12)</f>
        <v>31091000</v>
      </c>
      <c r="Q13" s="34">
        <f>SUM(Q4:Q12)</f>
        <v>38709000</v>
      </c>
    </row>
    <row r="14" spans="1:21" x14ac:dyDescent="0.25">
      <c r="A14" s="14" t="s">
        <v>109</v>
      </c>
      <c r="B14" s="33"/>
      <c r="C14" s="34"/>
      <c r="D14" s="30">
        <f t="shared" ref="D14:N14" si="1">((D13/C13)^(1/10))*100-100</f>
        <v>-9.7078159784302898E-2</v>
      </c>
      <c r="E14" s="30">
        <f t="shared" si="1"/>
        <v>-0.21921355201874348</v>
      </c>
      <c r="F14" s="30">
        <f t="shared" si="1"/>
        <v>6.960555893806486E-2</v>
      </c>
      <c r="G14" s="30">
        <f t="shared" si="1"/>
        <v>9.9999999999994316E-2</v>
      </c>
      <c r="H14" s="30">
        <f t="shared" si="1"/>
        <v>7.756795792775506E-2</v>
      </c>
      <c r="I14" s="30">
        <f t="shared" si="1"/>
        <v>0.66855063150097749</v>
      </c>
      <c r="J14" s="30">
        <f t="shared" si="1"/>
        <v>0.55478448385221668</v>
      </c>
      <c r="K14" s="30">
        <f t="shared" si="1"/>
        <v>0.94042794475190306</v>
      </c>
      <c r="L14" s="30">
        <f t="shared" si="1"/>
        <v>0.79999999999999716</v>
      </c>
      <c r="M14" s="30">
        <f t="shared" si="1"/>
        <v>1.4999999999999858</v>
      </c>
      <c r="N14" s="30">
        <f t="shared" si="1"/>
        <v>2.2157280024813701</v>
      </c>
    </row>
    <row r="16" spans="1:21" x14ac:dyDescent="0.25">
      <c r="C16" s="31">
        <f>C12+C11</f>
        <v>6557377.8422937449</v>
      </c>
      <c r="D16" s="31">
        <f t="shared" ref="D16:L16" si="2">D12+D11</f>
        <v>6363291.110287305</v>
      </c>
      <c r="E16" s="31">
        <f t="shared" si="2"/>
        <v>5931633.0580440192</v>
      </c>
      <c r="F16" s="31">
        <f t="shared" si="2"/>
        <v>5931633.0580440192</v>
      </c>
      <c r="G16" s="31">
        <f t="shared" si="2"/>
        <v>5991217.0251551699</v>
      </c>
      <c r="H16" s="31">
        <f t="shared" si="2"/>
        <v>5931573.7419803543</v>
      </c>
      <c r="I16" s="31">
        <f>I12+I11</f>
        <v>6360110.1836235635</v>
      </c>
      <c r="J16" s="31">
        <f t="shared" si="2"/>
        <v>6752186.7706874888</v>
      </c>
      <c r="K16" s="31">
        <f t="shared" si="2"/>
        <v>7312228.7286880743</v>
      </c>
      <c r="L16" s="31">
        <f t="shared" si="2"/>
        <v>7918721.8595268764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21" sqref="A21"/>
    </sheetView>
  </sheetViews>
  <sheetFormatPr defaultRowHeight="14.4" x14ac:dyDescent="0.3"/>
  <cols>
    <col min="2" max="2" width="13.44140625" customWidth="1"/>
    <col min="3" max="3" width="15.5546875" customWidth="1"/>
    <col min="4" max="4" width="13.44140625" customWidth="1"/>
    <col min="5" max="5" width="14.88671875" customWidth="1"/>
    <col min="6" max="6" width="18.33203125" customWidth="1"/>
  </cols>
  <sheetData>
    <row r="1" spans="1:6" x14ac:dyDescent="0.3">
      <c r="A1" s="90" t="s">
        <v>202</v>
      </c>
    </row>
    <row r="2" spans="1:6" ht="17.25" customHeight="1" x14ac:dyDescent="0.3"/>
    <row r="3" spans="1:6" ht="17.25" customHeight="1" x14ac:dyDescent="0.4">
      <c r="A3" s="12" t="s">
        <v>201</v>
      </c>
      <c r="B3" s="13"/>
      <c r="C3" s="13"/>
      <c r="D3" s="13"/>
      <c r="E3" s="13"/>
      <c r="F3" s="13"/>
    </row>
    <row r="4" spans="1:6" x14ac:dyDescent="0.3">
      <c r="A4" s="11"/>
      <c r="B4" s="11"/>
      <c r="C4" s="11"/>
      <c r="D4" s="11"/>
      <c r="E4" s="11"/>
      <c r="F4" s="11"/>
    </row>
    <row r="5" spans="1:6" x14ac:dyDescent="0.3">
      <c r="A5" s="1"/>
      <c r="B5" s="92" t="s">
        <v>105</v>
      </c>
      <c r="C5" s="92"/>
      <c r="D5" s="92" t="s">
        <v>107</v>
      </c>
      <c r="E5" s="92"/>
      <c r="F5" s="92"/>
    </row>
    <row r="6" spans="1:6" ht="15" thickBot="1" x14ac:dyDescent="0.35">
      <c r="A6" s="6"/>
      <c r="B6" s="7" t="s">
        <v>106</v>
      </c>
      <c r="C6" s="7" t="s">
        <v>104</v>
      </c>
      <c r="D6" s="7" t="s">
        <v>106</v>
      </c>
      <c r="E6" s="7" t="s">
        <v>104</v>
      </c>
      <c r="F6" s="7" t="s">
        <v>148</v>
      </c>
    </row>
    <row r="7" spans="1:6" ht="15" thickTop="1" x14ac:dyDescent="0.3">
      <c r="A7" s="2">
        <v>1850</v>
      </c>
      <c r="B7" s="3">
        <f>'TOTAL AFRICA'!C22/1000000</f>
        <v>139.58160003030599</v>
      </c>
      <c r="C7" s="4"/>
      <c r="D7" s="3">
        <f>'TOTAL AFRICA'!C11/1000000</f>
        <v>105.74016510315516</v>
      </c>
      <c r="E7" s="5"/>
      <c r="F7" s="3">
        <f t="shared" ref="F7:F16" si="0">F8*((100-E8)/100)^10</f>
        <v>113.47386635326532</v>
      </c>
    </row>
    <row r="8" spans="1:6" x14ac:dyDescent="0.3">
      <c r="A8" s="2">
        <v>1860</v>
      </c>
      <c r="B8" s="3">
        <f>'TOTAL AFRICA'!D22/1000000</f>
        <v>139.76941547228077</v>
      </c>
      <c r="C8" s="3">
        <f>'TOTAL AFRICA'!D23</f>
        <v>1.3447461278005335E-2</v>
      </c>
      <c r="D8" s="3">
        <f>'TOTAL AFRICA'!D11/1000000</f>
        <v>109.24992651956445</v>
      </c>
      <c r="E8" s="3">
        <f>'TOTAL AFRICA'!D12</f>
        <v>0.32706719308042409</v>
      </c>
      <c r="F8" s="3">
        <f t="shared" si="0"/>
        <v>117.25286953921399</v>
      </c>
    </row>
    <row r="9" spans="1:6" x14ac:dyDescent="0.3">
      <c r="A9" s="2">
        <v>1870</v>
      </c>
      <c r="B9" s="3">
        <f>'TOTAL AFRICA'!E22/1000000</f>
        <v>143.44449554444321</v>
      </c>
      <c r="C9" s="3">
        <f>'TOTAL AFRICA'!E23</f>
        <v>0.25987847346019066</v>
      </c>
      <c r="D9" s="3">
        <f>'TOTAL AFRICA'!E11/1000000</f>
        <v>113.43791885388504</v>
      </c>
      <c r="E9" s="3">
        <f>'TOTAL AFRICA'!E12</f>
        <v>0.37688398269676782</v>
      </c>
      <c r="F9" s="3">
        <f t="shared" si="0"/>
        <v>121.76494167913627</v>
      </c>
    </row>
    <row r="10" spans="1:6" x14ac:dyDescent="0.3">
      <c r="A10" s="2">
        <v>1880</v>
      </c>
      <c r="B10" s="3">
        <f>'TOTAL AFRICA'!F22/1000000</f>
        <v>145.70598096138335</v>
      </c>
      <c r="C10" s="3">
        <f>'TOTAL AFRICA'!F23</f>
        <v>0.15654833367470644</v>
      </c>
      <c r="D10" s="3">
        <f>'TOTAL AFRICA'!F11/1000000</f>
        <v>119.15037886415946</v>
      </c>
      <c r="E10" s="3">
        <f>'TOTAL AFRICA'!F12</f>
        <v>0.49251555452609352</v>
      </c>
      <c r="F10" s="3">
        <f t="shared" si="0"/>
        <v>127.92775872660253</v>
      </c>
    </row>
    <row r="11" spans="1:6" x14ac:dyDescent="0.3">
      <c r="A11" s="2">
        <v>1890</v>
      </c>
      <c r="B11" s="3">
        <f>'TOTAL AFRICA'!G22/1000000</f>
        <v>148.19487468121864</v>
      </c>
      <c r="C11" s="3">
        <f>'TOTAL AFRICA'!G23</f>
        <v>0.16951718090361112</v>
      </c>
      <c r="D11" s="3">
        <f>'TOTAL AFRICA'!G11/1000000</f>
        <v>125.94740178873229</v>
      </c>
      <c r="E11" s="3">
        <f>'TOTAL AFRICA'!G12</f>
        <v>0.55632165761775809</v>
      </c>
      <c r="F11" s="3">
        <f t="shared" si="0"/>
        <v>135.26735245822545</v>
      </c>
    </row>
    <row r="12" spans="1:6" x14ac:dyDescent="0.3">
      <c r="A12" s="2">
        <v>1900</v>
      </c>
      <c r="B12" s="3">
        <f>'TOTAL AFRICA'!H22/1000000</f>
        <v>151.18650730695941</v>
      </c>
      <c r="C12" s="3">
        <f>'TOTAL AFRICA'!H23</f>
        <v>0.20006079418874378</v>
      </c>
      <c r="D12" s="3">
        <f>'TOTAL AFRICA'!H11/1000000</f>
        <v>128.79984668835456</v>
      </c>
      <c r="E12" s="3">
        <f>'TOTAL AFRICA'!H12</f>
        <v>0.22420345777689477</v>
      </c>
      <c r="F12" s="3">
        <f t="shared" si="0"/>
        <v>138.3378284199504</v>
      </c>
    </row>
    <row r="13" spans="1:6" x14ac:dyDescent="0.3">
      <c r="A13" s="2">
        <v>1910</v>
      </c>
      <c r="B13" s="3">
        <f>'TOTAL AFRICA'!I22/1000000</f>
        <v>157.78501939583111</v>
      </c>
      <c r="C13" s="3">
        <f>'TOTAL AFRICA'!I23</f>
        <v>0.42810624186195412</v>
      </c>
      <c r="D13" s="3">
        <f>'TOTAL AFRICA'!I11/1000000</f>
        <v>134.64669170346795</v>
      </c>
      <c r="E13" s="3">
        <f>'TOTAL AFRICA'!I12</f>
        <v>0.44493316125362981</v>
      </c>
      <c r="F13" s="3">
        <f t="shared" si="0"/>
        <v>144.64628076172775</v>
      </c>
    </row>
    <row r="14" spans="1:6" x14ac:dyDescent="0.3">
      <c r="A14" s="2">
        <v>1920</v>
      </c>
      <c r="B14" s="3">
        <f>'TOTAL AFRICA'!J22/1000000</f>
        <v>163.03130015802327</v>
      </c>
      <c r="C14" s="3">
        <f>'TOTAL AFRICA'!J23</f>
        <v>0.32762289544683654</v>
      </c>
      <c r="D14" s="3">
        <f>'TOTAL AFRICA'!J11/1000000</f>
        <v>141.03501417626941</v>
      </c>
      <c r="E14" s="3">
        <f>'TOTAL AFRICA'!J12</f>
        <v>0.46461538254405355</v>
      </c>
      <c r="F14" s="3">
        <f t="shared" si="0"/>
        <v>151.54174424668261</v>
      </c>
    </row>
    <row r="15" spans="1:6" x14ac:dyDescent="0.3">
      <c r="A15" s="2">
        <v>1930</v>
      </c>
      <c r="B15" s="3">
        <f>'TOTAL AFRICA'!K22/1000000</f>
        <v>179.97401251970487</v>
      </c>
      <c r="C15" s="3">
        <f>'TOTAL AFRICA'!K23</f>
        <v>0.99360638892625275</v>
      </c>
      <c r="D15" s="3">
        <f>'TOTAL AFRICA'!K11/1000000</f>
        <v>161.76373292431555</v>
      </c>
      <c r="E15" s="3">
        <f>'TOTAL AFRICA'!K12</f>
        <v>1.38073170604099</v>
      </c>
      <c r="F15" s="3">
        <f t="shared" si="0"/>
        <v>174.14640844576951</v>
      </c>
    </row>
    <row r="16" spans="1:6" x14ac:dyDescent="0.3">
      <c r="A16" s="2">
        <v>1940</v>
      </c>
      <c r="B16" s="3">
        <f>'TOTAL AFRICA'!L22/1000000</f>
        <v>194.73940357143778</v>
      </c>
      <c r="C16" s="3">
        <f>'TOTAL AFRICA'!L23</f>
        <v>0.79161490550046665</v>
      </c>
      <c r="D16" s="3">
        <f>'TOTAL AFRICA'!L11/1000000</f>
        <v>185.53221347357595</v>
      </c>
      <c r="E16" s="3">
        <f>'TOTAL AFRICA'!L12</f>
        <v>1.3803570813917077</v>
      </c>
      <c r="F16" s="3">
        <f t="shared" si="0"/>
        <v>200.11528651615876</v>
      </c>
    </row>
    <row r="17" spans="1:6" x14ac:dyDescent="0.3">
      <c r="A17" s="2">
        <v>1950</v>
      </c>
      <c r="B17" s="3">
        <f>'TOTAL AFRICA'!M22/1000000</f>
        <v>220.26347200000001</v>
      </c>
      <c r="C17" s="3">
        <f>'TOTAL AFRICA'!M23</f>
        <v>1.2392372613093272</v>
      </c>
      <c r="D17" s="3">
        <f>'TOTAL AFRICA'!M11/1000000</f>
        <v>221.78968210736048</v>
      </c>
      <c r="E17" s="3">
        <f>'TOTAL AFRICA'!M12</f>
        <v>1.8010368295035022</v>
      </c>
      <c r="F17" s="3">
        <v>240</v>
      </c>
    </row>
    <row r="18" spans="1:6" ht="15" thickBot="1" x14ac:dyDescent="0.35">
      <c r="A18" s="8">
        <v>1960</v>
      </c>
      <c r="B18" s="9">
        <f>'TOTAL AFRICA'!N22/1000000</f>
        <v>277.93462699999998</v>
      </c>
      <c r="C18" s="9">
        <f>'TOTAL AFRICA'!N23</f>
        <v>2.3528683003527959</v>
      </c>
      <c r="D18" s="9">
        <f>'TOTAL AFRICA'!N11/1000000</f>
        <v>279.18357699999996</v>
      </c>
      <c r="E18" s="9">
        <f>'TOTAL AFRICA'!N12</f>
        <v>2.3280864621157065</v>
      </c>
      <c r="F18" s="10"/>
    </row>
  </sheetData>
  <mergeCells count="2">
    <mergeCell ref="B5:C5"/>
    <mergeCell ref="D5: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60"/>
  <sheetViews>
    <sheetView workbookViewId="0">
      <pane xSplit="1" ySplit="3" topLeftCell="B44" activePane="bottomRight" state="frozen"/>
      <selection pane="topRight" activeCell="B1" sqref="B1"/>
      <selection pane="bottomLeft" activeCell="A4" sqref="A4"/>
      <selection pane="bottomRight" activeCell="V56" sqref="V56:AF58"/>
    </sheetView>
  </sheetViews>
  <sheetFormatPr defaultColWidth="9.109375" defaultRowHeight="13.2" x14ac:dyDescent="0.25"/>
  <cols>
    <col min="1" max="1" width="24.6640625" style="15" customWidth="1"/>
    <col min="2" max="112" width="11.33203125" style="15" customWidth="1"/>
    <col min="113" max="16384" width="9.109375" style="15"/>
  </cols>
  <sheetData>
    <row r="1" spans="1:112" x14ac:dyDescent="0.25">
      <c r="A1" s="2" t="s">
        <v>196</v>
      </c>
      <c r="B1" s="35">
        <v>1850</v>
      </c>
      <c r="C1" s="35">
        <v>1851</v>
      </c>
      <c r="D1" s="35">
        <v>1852</v>
      </c>
      <c r="E1" s="35">
        <v>1853</v>
      </c>
      <c r="F1" s="35">
        <v>1854</v>
      </c>
      <c r="G1" s="35">
        <v>1855</v>
      </c>
      <c r="H1" s="35">
        <v>1856</v>
      </c>
      <c r="I1" s="35">
        <v>1857</v>
      </c>
      <c r="J1" s="35">
        <v>1858</v>
      </c>
      <c r="K1" s="35">
        <v>1859</v>
      </c>
      <c r="L1" s="35">
        <v>1860</v>
      </c>
      <c r="M1" s="35">
        <v>1861</v>
      </c>
      <c r="N1" s="35">
        <v>1862</v>
      </c>
      <c r="O1" s="35">
        <v>1863</v>
      </c>
      <c r="P1" s="35">
        <v>1864</v>
      </c>
      <c r="Q1" s="35">
        <v>1865</v>
      </c>
      <c r="R1" s="35">
        <v>1866</v>
      </c>
      <c r="S1" s="35">
        <v>1867</v>
      </c>
      <c r="T1" s="35">
        <v>1868</v>
      </c>
      <c r="U1" s="35">
        <v>1869</v>
      </c>
      <c r="V1" s="35">
        <v>1870</v>
      </c>
      <c r="W1" s="35">
        <v>1871</v>
      </c>
      <c r="X1" s="35">
        <v>1872</v>
      </c>
      <c r="Y1" s="35">
        <v>1873</v>
      </c>
      <c r="Z1" s="35">
        <v>1874</v>
      </c>
      <c r="AA1" s="35">
        <v>1875</v>
      </c>
      <c r="AB1" s="35">
        <v>1876</v>
      </c>
      <c r="AC1" s="35">
        <v>1877</v>
      </c>
      <c r="AD1" s="35">
        <v>1878</v>
      </c>
      <c r="AE1" s="35">
        <v>1879</v>
      </c>
      <c r="AF1" s="35">
        <v>1880</v>
      </c>
      <c r="AG1" s="35">
        <v>1881</v>
      </c>
      <c r="AH1" s="35">
        <v>1882</v>
      </c>
      <c r="AI1" s="35">
        <v>1883</v>
      </c>
      <c r="AJ1" s="35">
        <v>1884</v>
      </c>
      <c r="AK1" s="35">
        <v>1885</v>
      </c>
      <c r="AL1" s="35">
        <v>1886</v>
      </c>
      <c r="AM1" s="35">
        <v>1887</v>
      </c>
      <c r="AN1" s="35">
        <v>1888</v>
      </c>
      <c r="AO1" s="35">
        <v>1889</v>
      </c>
      <c r="AP1" s="35">
        <v>1890</v>
      </c>
      <c r="AQ1" s="35">
        <v>1891</v>
      </c>
      <c r="AR1" s="35">
        <v>1892</v>
      </c>
      <c r="AS1" s="35">
        <v>1893</v>
      </c>
      <c r="AT1" s="35">
        <v>1894</v>
      </c>
      <c r="AU1" s="35">
        <v>1895</v>
      </c>
      <c r="AV1" s="35">
        <v>1896</v>
      </c>
      <c r="AW1" s="35">
        <v>1897</v>
      </c>
      <c r="AX1" s="35">
        <v>1898</v>
      </c>
      <c r="AY1" s="35">
        <v>1899</v>
      </c>
      <c r="AZ1" s="35">
        <v>1900</v>
      </c>
      <c r="BA1" s="35">
        <v>1901</v>
      </c>
      <c r="BB1" s="35">
        <v>1902</v>
      </c>
      <c r="BC1" s="35">
        <v>1903</v>
      </c>
      <c r="BD1" s="35">
        <v>1904</v>
      </c>
      <c r="BE1" s="35">
        <v>1905</v>
      </c>
      <c r="BF1" s="35">
        <v>1906</v>
      </c>
      <c r="BG1" s="35">
        <v>1907</v>
      </c>
      <c r="BH1" s="35">
        <v>1908</v>
      </c>
      <c r="BI1" s="35">
        <v>1909</v>
      </c>
      <c r="BJ1" s="35">
        <v>1910</v>
      </c>
      <c r="BK1" s="35">
        <v>1911</v>
      </c>
      <c r="BL1" s="35">
        <v>1912</v>
      </c>
      <c r="BM1" s="35">
        <v>1913</v>
      </c>
      <c r="BN1" s="35">
        <v>1914</v>
      </c>
      <c r="BO1" s="35">
        <v>1915</v>
      </c>
      <c r="BP1" s="35">
        <v>1916</v>
      </c>
      <c r="BQ1" s="35">
        <v>1917</v>
      </c>
      <c r="BR1" s="35">
        <v>1918</v>
      </c>
      <c r="BS1" s="35">
        <v>1919</v>
      </c>
      <c r="BT1" s="35">
        <v>1920</v>
      </c>
      <c r="BU1" s="35">
        <v>1921</v>
      </c>
      <c r="BV1" s="35">
        <v>1922</v>
      </c>
      <c r="BW1" s="35">
        <v>1923</v>
      </c>
      <c r="BX1" s="35">
        <v>1924</v>
      </c>
      <c r="BY1" s="35">
        <v>1925</v>
      </c>
      <c r="BZ1" s="35">
        <v>1926</v>
      </c>
      <c r="CA1" s="35">
        <v>1927</v>
      </c>
      <c r="CB1" s="35">
        <v>1928</v>
      </c>
      <c r="CC1" s="35">
        <v>1929</v>
      </c>
      <c r="CD1" s="35">
        <v>1930</v>
      </c>
      <c r="CE1" s="35">
        <v>1931</v>
      </c>
      <c r="CF1" s="35">
        <v>1932</v>
      </c>
      <c r="CG1" s="35">
        <v>1933</v>
      </c>
      <c r="CH1" s="35">
        <v>1934</v>
      </c>
      <c r="CI1" s="35">
        <v>1935</v>
      </c>
      <c r="CJ1" s="35">
        <v>1936</v>
      </c>
      <c r="CK1" s="35">
        <v>1937</v>
      </c>
      <c r="CL1" s="35">
        <v>1938</v>
      </c>
      <c r="CM1" s="35">
        <v>1939</v>
      </c>
      <c r="CN1" s="35">
        <v>1940</v>
      </c>
      <c r="CO1" s="35">
        <v>1941</v>
      </c>
      <c r="CP1" s="35">
        <v>1942</v>
      </c>
      <c r="CQ1" s="35">
        <v>1943</v>
      </c>
      <c r="CR1" s="35">
        <v>1944</v>
      </c>
      <c r="CS1" s="35">
        <v>1945</v>
      </c>
      <c r="CT1" s="35">
        <v>1946</v>
      </c>
      <c r="CU1" s="35">
        <v>1947</v>
      </c>
      <c r="CV1" s="35">
        <v>1948</v>
      </c>
      <c r="CW1" s="35">
        <v>1949</v>
      </c>
      <c r="CX1" s="35">
        <v>1950</v>
      </c>
      <c r="CY1" s="35">
        <v>1951</v>
      </c>
      <c r="CZ1" s="35">
        <v>1952</v>
      </c>
      <c r="DA1" s="35">
        <v>1953</v>
      </c>
      <c r="DB1" s="35">
        <v>1954</v>
      </c>
      <c r="DC1" s="35">
        <v>1955</v>
      </c>
      <c r="DD1" s="35">
        <v>1956</v>
      </c>
      <c r="DE1" s="35">
        <v>1957</v>
      </c>
      <c r="DF1" s="35">
        <v>1958</v>
      </c>
      <c r="DG1" s="35">
        <v>1959</v>
      </c>
      <c r="DH1" s="35">
        <v>1960</v>
      </c>
    </row>
    <row r="2" spans="1:112" ht="14.4" x14ac:dyDescent="0.3">
      <c r="A2" s="89" t="s">
        <v>198</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row>
    <row r="3" spans="1:112" x14ac:dyDescent="0.2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row>
    <row r="4" spans="1:112" x14ac:dyDescent="0.25">
      <c r="A4" s="2" t="s">
        <v>191</v>
      </c>
    </row>
    <row r="5" spans="1:112" x14ac:dyDescent="0.25">
      <c r="A5" s="15" t="s">
        <v>90</v>
      </c>
      <c r="B5" s="87">
        <v>2847216.0195905846</v>
      </c>
      <c r="C5" s="87">
        <v>2875975.777364227</v>
      </c>
      <c r="D5" s="87">
        <v>2905026.0377416438</v>
      </c>
      <c r="E5" s="87">
        <v>2934369.7350925696</v>
      </c>
      <c r="F5" s="87">
        <v>2964009.8334268383</v>
      </c>
      <c r="G5" s="87">
        <v>2993949.3266937761</v>
      </c>
      <c r="H5" s="87">
        <v>3024191.2390846228</v>
      </c>
      <c r="I5" s="87">
        <v>3054738.625338003</v>
      </c>
      <c r="J5" s="87">
        <v>3085594.5710484879</v>
      </c>
      <c r="K5" s="87">
        <v>3116762.1929782708</v>
      </c>
      <c r="L5" s="87">
        <v>3148244.6393719893</v>
      </c>
      <c r="M5" s="87">
        <v>3180045.0902747363</v>
      </c>
      <c r="N5" s="87">
        <v>3212166.7578532686</v>
      </c>
      <c r="O5" s="87">
        <v>3244612.8867204729</v>
      </c>
      <c r="P5" s="87">
        <v>3277386.7542631035</v>
      </c>
      <c r="Q5" s="87">
        <v>3310491.6709728311</v>
      </c>
      <c r="R5" s="87">
        <v>3343930.9807806374</v>
      </c>
      <c r="S5" s="87">
        <v>3377708.061394583</v>
      </c>
      <c r="T5" s="87">
        <v>3411826.3246409926</v>
      </c>
      <c r="U5" s="87">
        <v>3446289.2168090828</v>
      </c>
      <c r="V5" s="87">
        <v>3481100.2189990738</v>
      </c>
      <c r="W5" s="87">
        <v>3516262.8474738132</v>
      </c>
      <c r="X5" s="87">
        <v>3551780.6540139536</v>
      </c>
      <c r="Y5" s="87">
        <v>3587657.2262767223</v>
      </c>
      <c r="Z5" s="87">
        <v>3623896.1881583063</v>
      </c>
      <c r="AA5" s="87">
        <v>3660501.2001599069</v>
      </c>
      <c r="AB5" s="87">
        <v>3697475.9597574826</v>
      </c>
      <c r="AC5" s="87">
        <v>3734824.2017752361</v>
      </c>
      <c r="AD5" s="87">
        <v>3772549.6987628657</v>
      </c>
      <c r="AE5" s="87">
        <v>3810656.2613766338</v>
      </c>
      <c r="AF5" s="87">
        <v>3849147.7387642721</v>
      </c>
      <c r="AG5" s="87">
        <v>3888028.01895381</v>
      </c>
      <c r="AH5" s="87">
        <v>3927301.0292462721</v>
      </c>
      <c r="AI5" s="87">
        <v>3966970.7366123958</v>
      </c>
      <c r="AJ5" s="87">
        <v>4007041.1480933283</v>
      </c>
      <c r="AK5" s="87">
        <v>4047516.3112053815</v>
      </c>
      <c r="AL5" s="87">
        <v>4088400.3143488695</v>
      </c>
      <c r="AM5" s="87">
        <v>4129697.2872210802</v>
      </c>
      <c r="AN5" s="87">
        <v>4171411.4012334137</v>
      </c>
      <c r="AO5" s="87">
        <v>4213546.8699327409</v>
      </c>
      <c r="AP5" s="87">
        <v>4256107.949427003</v>
      </c>
      <c r="AQ5" s="87">
        <v>4297603.057769102</v>
      </c>
      <c r="AR5" s="87">
        <v>4339502.7244628174</v>
      </c>
      <c r="AS5" s="87">
        <v>4381810.8937672777</v>
      </c>
      <c r="AT5" s="87">
        <v>4424531.548396335</v>
      </c>
      <c r="AU5" s="87">
        <v>4467668.7098934865</v>
      </c>
      <c r="AV5" s="87">
        <v>4511226.4390104357</v>
      </c>
      <c r="AW5" s="87">
        <v>4555208.8360893633</v>
      </c>
      <c r="AX5" s="87">
        <v>4599620.0414489117</v>
      </c>
      <c r="AY5" s="87">
        <v>4644464.2357739424</v>
      </c>
      <c r="AZ5" s="87">
        <v>4689745.6405090727</v>
      </c>
      <c r="BA5" s="87">
        <v>4766134.7591765989</v>
      </c>
      <c r="BB5" s="87">
        <v>4843768.1452091588</v>
      </c>
      <c r="BC5" s="87">
        <v>4922666.0659079459</v>
      </c>
      <c r="BD5" s="87">
        <v>5002849.1186989332</v>
      </c>
      <c r="BE5" s="87">
        <v>5084338.2365101352</v>
      </c>
      <c r="BF5" s="87">
        <v>5167154.6932364441</v>
      </c>
      <c r="BG5" s="87">
        <v>5251320.1092934767</v>
      </c>
      <c r="BH5" s="87">
        <v>5336856.4572618995</v>
      </c>
      <c r="BI5" s="87">
        <v>5423786.0676236842</v>
      </c>
      <c r="BJ5" s="87">
        <v>5512131.6345917936</v>
      </c>
      <c r="BK5" s="87">
        <v>5540003.73848473</v>
      </c>
      <c r="BL5" s="87">
        <v>5568016.7777229939</v>
      </c>
      <c r="BM5" s="87">
        <v>5596171.4649464246</v>
      </c>
      <c r="BN5" s="87">
        <v>5624468.51639832</v>
      </c>
      <c r="BO5" s="87">
        <v>5652908.6519436706</v>
      </c>
      <c r="BP5" s="87">
        <v>5681492.5950874584</v>
      </c>
      <c r="BQ5" s="87">
        <v>5710221.0729930764</v>
      </c>
      <c r="BR5" s="87">
        <v>5739094.8165008137</v>
      </c>
      <c r="BS5" s="87">
        <v>5768114.5601464622</v>
      </c>
      <c r="BT5" s="87">
        <v>5797281.0421799943</v>
      </c>
      <c r="BU5" s="87">
        <v>5861503.9143354669</v>
      </c>
      <c r="BV5" s="87">
        <v>5926438.2540354459</v>
      </c>
      <c r="BW5" s="87">
        <v>5992091.9429901382</v>
      </c>
      <c r="BX5" s="87">
        <v>6058472.9502241388</v>
      </c>
      <c r="BY5" s="87">
        <v>6125589.3330437159</v>
      </c>
      <c r="BZ5" s="87">
        <v>6193449.2380147977</v>
      </c>
      <c r="CA5" s="87">
        <v>6262060.9019518048</v>
      </c>
      <c r="CB5" s="87">
        <v>6331432.6529174251</v>
      </c>
      <c r="CC5" s="87">
        <v>6401572.9112334847</v>
      </c>
      <c r="CD5" s="87">
        <v>6472490.1905029835</v>
      </c>
      <c r="CE5" s="87">
        <v>6586965.2042204225</v>
      </c>
      <c r="CF5" s="87">
        <v>6703464.8681698283</v>
      </c>
      <c r="CG5" s="87">
        <v>6822024.9911135584</v>
      </c>
      <c r="CH5" s="87">
        <v>6942682.0151418559</v>
      </c>
      <c r="CI5" s="87">
        <v>7065473.0268741446</v>
      </c>
      <c r="CJ5" s="87">
        <v>7190435.7688584263</v>
      </c>
      <c r="CK5" s="87">
        <v>7317608.6511722831</v>
      </c>
      <c r="CL5" s="87">
        <v>7447030.7632290814</v>
      </c>
      <c r="CM5" s="87">
        <v>7578741.8857929595</v>
      </c>
      <c r="CN5" s="87">
        <v>7712782.5032063453</v>
      </c>
      <c r="CO5" s="87">
        <v>7828649.2317250427</v>
      </c>
      <c r="CP5" s="87">
        <v>7946256.5900063505</v>
      </c>
      <c r="CQ5" s="87">
        <v>8065630.7269888762</v>
      </c>
      <c r="CR5" s="87">
        <v>8186798.1844385806</v>
      </c>
      <c r="CS5" s="87">
        <v>8309785.9028501101</v>
      </c>
      <c r="CT5" s="87">
        <v>8434621.2274367642</v>
      </c>
      <c r="CU5" s="87">
        <v>8561331.9142104629</v>
      </c>
      <c r="CV5" s="87">
        <v>8689946.1361530498</v>
      </c>
      <c r="CW5" s="87">
        <v>8820492.4894802924</v>
      </c>
      <c r="CX5" s="87">
        <v>8953000.0000000168</v>
      </c>
      <c r="CY5" s="87">
        <v>9189984.0557970423</v>
      </c>
      <c r="CZ5" s="87">
        <v>9433241.0304706451</v>
      </c>
      <c r="DA5" s="87">
        <v>9682936.966884343</v>
      </c>
      <c r="DB5" s="87">
        <v>9939242.3030218594</v>
      </c>
      <c r="DC5" s="87">
        <v>10202331.98832505</v>
      </c>
      <c r="DD5" s="87">
        <v>10472385.603111265</v>
      </c>
      <c r="DE5" s="87">
        <v>10749587.481151663</v>
      </c>
      <c r="DF5" s="87">
        <v>11034126.835494144</v>
      </c>
      <c r="DG5" s="87">
        <v>11326197.887616804</v>
      </c>
      <c r="DH5" s="87">
        <v>11626000.000000041</v>
      </c>
    </row>
    <row r="6" spans="1:112" x14ac:dyDescent="0.25">
      <c r="A6" s="15" t="s">
        <v>91</v>
      </c>
      <c r="B6" s="87">
        <v>4452.253353542751</v>
      </c>
      <c r="C6" s="87">
        <v>4497.2256096391429</v>
      </c>
      <c r="D6" s="87">
        <v>4542.6521309486297</v>
      </c>
      <c r="E6" s="87">
        <v>4588.5375060087172</v>
      </c>
      <c r="F6" s="87">
        <v>4634.886369705775</v>
      </c>
      <c r="G6" s="87">
        <v>4681.7034037432068</v>
      </c>
      <c r="H6" s="87">
        <v>4728.9933371143516</v>
      </c>
      <c r="I6" s="87">
        <v>4776.7609465801534</v>
      </c>
      <c r="J6" s="87">
        <v>4825.0110571516707</v>
      </c>
      <c r="K6" s="87">
        <v>4873.7485425774448</v>
      </c>
      <c r="L6" s="87">
        <v>4922.978325835792</v>
      </c>
      <c r="M6" s="87">
        <v>4972.7053796321125</v>
      </c>
      <c r="N6" s="87">
        <v>5022.9347269011232</v>
      </c>
      <c r="O6" s="87">
        <v>5073.6714413142654</v>
      </c>
      <c r="P6" s="87">
        <v>5124.9206477921862</v>
      </c>
      <c r="Q6" s="87">
        <v>5176.6875230224096</v>
      </c>
      <c r="R6" s="87">
        <v>5228.9772959822312</v>
      </c>
      <c r="S6" s="87">
        <v>5281.7952484669004</v>
      </c>
      <c r="T6" s="87">
        <v>5335.1467156231311</v>
      </c>
      <c r="U6" s="87">
        <v>5389.0370864880097</v>
      </c>
      <c r="V6" s="87">
        <v>5443.4718045333439</v>
      </c>
      <c r="W6" s="87">
        <v>5498.4563682155003</v>
      </c>
      <c r="X6" s="87">
        <v>5553.9963315308105</v>
      </c>
      <c r="Y6" s="87">
        <v>5610.0973045765777</v>
      </c>
      <c r="Z6" s="87">
        <v>5666.764954117757</v>
      </c>
      <c r="AA6" s="87">
        <v>5724.0050041593522</v>
      </c>
      <c r="AB6" s="87">
        <v>5781.8232365246004</v>
      </c>
      <c r="AC6" s="87">
        <v>5840.2254914389923</v>
      </c>
      <c r="AD6" s="87">
        <v>5899.2176681201954</v>
      </c>
      <c r="AE6" s="87">
        <v>5958.8057253739371</v>
      </c>
      <c r="AF6" s="87">
        <v>6018.9956821958895</v>
      </c>
      <c r="AG6" s="87">
        <v>6079.7936183796855</v>
      </c>
      <c r="AH6" s="87">
        <v>6141.2056751309947</v>
      </c>
      <c r="AI6" s="87">
        <v>6203.2380556878734</v>
      </c>
      <c r="AJ6" s="87">
        <v>6265.8970259473454</v>
      </c>
      <c r="AK6" s="87">
        <v>6329.1889150983279</v>
      </c>
      <c r="AL6" s="87">
        <v>6393.1201162609359</v>
      </c>
      <c r="AM6" s="87">
        <v>6457.6970871322592</v>
      </c>
      <c r="AN6" s="87">
        <v>6522.9263506386442</v>
      </c>
      <c r="AO6" s="87">
        <v>6588.8144955945891</v>
      </c>
      <c r="AP6" s="87">
        <v>6655.3681773682729</v>
      </c>
      <c r="AQ6" s="87">
        <v>6720.2549769649895</v>
      </c>
      <c r="AR6" s="87">
        <v>6785.7743932178682</v>
      </c>
      <c r="AS6" s="87">
        <v>6851.9325938503334</v>
      </c>
      <c r="AT6" s="87">
        <v>6918.7358067182913</v>
      </c>
      <c r="AU6" s="87">
        <v>6986.1903203964021</v>
      </c>
      <c r="AV6" s="87">
        <v>7054.3024847700535</v>
      </c>
      <c r="AW6" s="87">
        <v>7123.0787116331167</v>
      </c>
      <c r="AX6" s="87">
        <v>7192.5254752915216</v>
      </c>
      <c r="AY6" s="87">
        <v>7262.6493131727293</v>
      </c>
      <c r="AZ6" s="87">
        <v>7333.4568264411319</v>
      </c>
      <c r="BA6" s="87">
        <v>7452.9081457023103</v>
      </c>
      <c r="BB6" s="87">
        <v>7574.3051527899715</v>
      </c>
      <c r="BC6" s="87">
        <v>7697.679540121926</v>
      </c>
      <c r="BD6" s="87">
        <v>7823.0635163392608</v>
      </c>
      <c r="BE6" s="87">
        <v>7950.4898147148688</v>
      </c>
      <c r="BF6" s="87">
        <v>8079.9917016989275</v>
      </c>
      <c r="BG6" s="87">
        <v>8211.6029856035893</v>
      </c>
      <c r="BH6" s="87">
        <v>8345.3580254291119</v>
      </c>
      <c r="BI6" s="87">
        <v>8481.2917398337759</v>
      </c>
      <c r="BJ6" s="87">
        <v>8619.439616249887</v>
      </c>
      <c r="BK6" s="87">
        <v>8663.0238287486136</v>
      </c>
      <c r="BL6" s="87">
        <v>8706.828424899144</v>
      </c>
      <c r="BM6" s="87">
        <v>8750.8545190718269</v>
      </c>
      <c r="BN6" s="87">
        <v>8795.1032312718198</v>
      </c>
      <c r="BO6" s="87">
        <v>8839.5756871675985</v>
      </c>
      <c r="BP6" s="87">
        <v>8884.273018119573</v>
      </c>
      <c r="BQ6" s="87">
        <v>8929.1963612088894</v>
      </c>
      <c r="BR6" s="87">
        <v>8974.3468592663376</v>
      </c>
      <c r="BS6" s="87">
        <v>9019.7256609014403</v>
      </c>
      <c r="BT6" s="87">
        <v>9065.3339205316697</v>
      </c>
      <c r="BU6" s="87">
        <v>9165.7606166309197</v>
      </c>
      <c r="BV6" s="87">
        <v>9267.2998499381574</v>
      </c>
      <c r="BW6" s="87">
        <v>9369.963945254327</v>
      </c>
      <c r="BX6" s="87">
        <v>9473.7653639157816</v>
      </c>
      <c r="BY6" s="87">
        <v>9578.7167053068297</v>
      </c>
      <c r="BZ6" s="87">
        <v>9684.8307083890522</v>
      </c>
      <c r="CA6" s="87">
        <v>9792.1202532475436</v>
      </c>
      <c r="CB6" s="87">
        <v>9900.5983626542984</v>
      </c>
      <c r="CC6" s="87">
        <v>10010.278203648917</v>
      </c>
      <c r="CD6" s="87">
        <v>10121.173089136784</v>
      </c>
      <c r="CE6" s="87">
        <v>10300.180147334504</v>
      </c>
      <c r="CF6" s="87">
        <v>10482.353194948904</v>
      </c>
      <c r="CG6" s="87">
        <v>10667.748226917211</v>
      </c>
      <c r="CH6" s="87">
        <v>10856.422228525187</v>
      </c>
      <c r="CI6" s="87">
        <v>11048.43319292283</v>
      </c>
      <c r="CJ6" s="87">
        <v>11243.840138949858</v>
      </c>
      <c r="CK6" s="87">
        <v>11442.703129276459</v>
      </c>
      <c r="CL6" s="87">
        <v>11645.083288864887</v>
      </c>
      <c r="CM6" s="87">
        <v>11851.042823757589</v>
      </c>
      <c r="CN6" s="87">
        <v>12060.645040197585</v>
      </c>
      <c r="CO6" s="87">
        <v>12241.828352971153</v>
      </c>
      <c r="CP6" s="87">
        <v>12425.733526202283</v>
      </c>
      <c r="CQ6" s="87">
        <v>12612.401449552592</v>
      </c>
      <c r="CR6" s="87">
        <v>12801.873626956351</v>
      </c>
      <c r="CS6" s="87">
        <v>12994.192185848495</v>
      </c>
      <c r="CT6" s="87">
        <v>13189.399886531299</v>
      </c>
      <c r="CU6" s="87">
        <v>13387.540131681728</v>
      </c>
      <c r="CV6" s="87">
        <v>13588.656976001641</v>
      </c>
      <c r="CW6" s="87">
        <v>13792.795136012965</v>
      </c>
      <c r="CX6" s="87">
        <v>13999.999999999996</v>
      </c>
      <c r="CY6" s="87">
        <v>15253.398837342093</v>
      </c>
      <c r="CZ6" s="87">
        <v>16619.012577930655</v>
      </c>
      <c r="DA6" s="87">
        <v>18106.887652427227</v>
      </c>
      <c r="DB6" s="87">
        <v>19727.969933244098</v>
      </c>
      <c r="DC6" s="87">
        <v>21494.185260204675</v>
      </c>
      <c r="DD6" s="87">
        <v>23418.527175544397</v>
      </c>
      <c r="DE6" s="87">
        <v>25515.152513693807</v>
      </c>
      <c r="DF6" s="87">
        <v>27799.485549070239</v>
      </c>
      <c r="DG6" s="87">
        <v>30288.331468064032</v>
      </c>
      <c r="DH6" s="87">
        <v>32999.999999999993</v>
      </c>
    </row>
    <row r="7" spans="1:112" x14ac:dyDescent="0.25">
      <c r="A7" s="15" t="s">
        <v>92</v>
      </c>
      <c r="B7" s="87">
        <v>2838452.5146431373</v>
      </c>
      <c r="C7" s="87">
        <v>2867123.7521647853</v>
      </c>
      <c r="D7" s="87">
        <v>2896084.5981462481</v>
      </c>
      <c r="E7" s="87">
        <v>2925337.9779255036</v>
      </c>
      <c r="F7" s="87">
        <v>2954886.8463893975</v>
      </c>
      <c r="G7" s="87">
        <v>2984734.1882721186</v>
      </c>
      <c r="H7" s="87">
        <v>3014883.0184566863</v>
      </c>
      <c r="I7" s="87">
        <v>3045336.3822794813</v>
      </c>
      <c r="J7" s="87">
        <v>3076097.3558378597</v>
      </c>
      <c r="K7" s="87">
        <v>3107169.0463008685</v>
      </c>
      <c r="L7" s="87">
        <v>3138554.5922231036</v>
      </c>
      <c r="M7" s="87">
        <v>3170257.1638617204</v>
      </c>
      <c r="N7" s="87">
        <v>3202279.9634966869</v>
      </c>
      <c r="O7" s="87">
        <v>3234626.2257542289</v>
      </c>
      <c r="P7" s="87">
        <v>3267299.2179335644</v>
      </c>
      <c r="Q7" s="87">
        <v>3300302.2403369327</v>
      </c>
      <c r="R7" s="87">
        <v>3333638.6266029621</v>
      </c>
      <c r="S7" s="87">
        <v>3367311.7440433959</v>
      </c>
      <c r="T7" s="87">
        <v>3401324.9939832278</v>
      </c>
      <c r="U7" s="87">
        <v>3435681.8121042699</v>
      </c>
      <c r="V7" s="87">
        <v>3470385.6687921914</v>
      </c>
      <c r="W7" s="87">
        <v>3505440.0694870623</v>
      </c>
      <c r="X7" s="87">
        <v>3540848.555037437</v>
      </c>
      <c r="Y7" s="87">
        <v>3576614.7020580177</v>
      </c>
      <c r="Z7" s="87">
        <v>3612742.1232909271</v>
      </c>
      <c r="AA7" s="87">
        <v>3649234.4679706334</v>
      </c>
      <c r="AB7" s="87">
        <v>3686095.42219256</v>
      </c>
      <c r="AC7" s="87">
        <v>3723328.7092854143</v>
      </c>
      <c r="AD7" s="87">
        <v>3760938.0901872874</v>
      </c>
      <c r="AE7" s="87">
        <v>3798927.3638255429</v>
      </c>
      <c r="AF7" s="87">
        <v>3837300.3675005529</v>
      </c>
      <c r="AG7" s="87">
        <v>3876060.9772732854</v>
      </c>
      <c r="AH7" s="87">
        <v>3915213.1083568535</v>
      </c>
      <c r="AI7" s="87">
        <v>3954760.7155119726</v>
      </c>
      <c r="AJ7" s="87">
        <v>3994707.7934464365</v>
      </c>
      <c r="AK7" s="87">
        <v>4035058.3772186218</v>
      </c>
      <c r="AL7" s="87">
        <v>4075816.5426450721</v>
      </c>
      <c r="AM7" s="87">
        <v>4116986.406712194</v>
      </c>
      <c r="AN7" s="87">
        <v>4158572.1279921145</v>
      </c>
      <c r="AO7" s="87">
        <v>4200577.907062741</v>
      </c>
      <c r="AP7" s="87">
        <v>4243007.9869320616</v>
      </c>
      <c r="AQ7" s="87">
        <v>4284375.3766238196</v>
      </c>
      <c r="AR7" s="87">
        <v>4326146.0794686945</v>
      </c>
      <c r="AS7" s="87">
        <v>4368324.0275856983</v>
      </c>
      <c r="AT7" s="87">
        <v>4410913.1914302064</v>
      </c>
      <c r="AU7" s="87">
        <v>4453917.580167722</v>
      </c>
      <c r="AV7" s="87">
        <v>4497341.2420512792</v>
      </c>
      <c r="AW7" s="87">
        <v>4541188.2648025304</v>
      </c>
      <c r="AX7" s="87">
        <v>4585462.7759965463</v>
      </c>
      <c r="AY7" s="87">
        <v>4630168.9434503717</v>
      </c>
      <c r="AZ7" s="87">
        <v>4675310.9756153589</v>
      </c>
      <c r="BA7" s="87">
        <v>4751464.9746380197</v>
      </c>
      <c r="BB7" s="87">
        <v>4828859.4112695139</v>
      </c>
      <c r="BC7" s="87">
        <v>4907514.4904298866</v>
      </c>
      <c r="BD7" s="87">
        <v>4987450.7461478719</v>
      </c>
      <c r="BE7" s="87">
        <v>5068689.0469215922</v>
      </c>
      <c r="BF7" s="87">
        <v>5151250.6011665771</v>
      </c>
      <c r="BG7" s="87">
        <v>5235156.9627525229</v>
      </c>
      <c r="BH7" s="87">
        <v>5320430.0366302365</v>
      </c>
      <c r="BI7" s="87">
        <v>5407092.0845502354</v>
      </c>
      <c r="BJ7" s="87">
        <v>5495165.7308744844</v>
      </c>
      <c r="BK7" s="87">
        <v>5522952.046643625</v>
      </c>
      <c r="BL7" s="87">
        <v>5550878.8639702853</v>
      </c>
      <c r="BM7" s="87">
        <v>5578946.8933008546</v>
      </c>
      <c r="BN7" s="87">
        <v>5607156.8486740934</v>
      </c>
      <c r="BO7" s="87">
        <v>5635509.4477393022</v>
      </c>
      <c r="BP7" s="87">
        <v>5664005.4117745729</v>
      </c>
      <c r="BQ7" s="87">
        <v>5692645.4657051479</v>
      </c>
      <c r="BR7" s="87">
        <v>5721430.3381218482</v>
      </c>
      <c r="BS7" s="87">
        <v>5750360.7612996204</v>
      </c>
      <c r="BT7" s="87">
        <v>5779437.4712161645</v>
      </c>
      <c r="BU7" s="87">
        <v>5843462.6704679998</v>
      </c>
      <c r="BV7" s="87">
        <v>5908197.1474237032</v>
      </c>
      <c r="BW7" s="87">
        <v>5973648.7595342034</v>
      </c>
      <c r="BX7" s="87">
        <v>6039825.4512960697</v>
      </c>
      <c r="BY7" s="87">
        <v>6106735.2552158199</v>
      </c>
      <c r="BZ7" s="87">
        <v>6174386.2927849013</v>
      </c>
      <c r="CA7" s="87">
        <v>6242786.7754654707</v>
      </c>
      <c r="CB7" s="87">
        <v>6311945.0056871027</v>
      </c>
      <c r="CC7" s="87">
        <v>6381869.3778545382</v>
      </c>
      <c r="CD7" s="87">
        <v>6452568.3793665981</v>
      </c>
      <c r="CE7" s="87">
        <v>6566691.0480767861</v>
      </c>
      <c r="CF7" s="87">
        <v>6682832.1353062084</v>
      </c>
      <c r="CG7" s="87">
        <v>6801027.3396006906</v>
      </c>
      <c r="CH7" s="87">
        <v>6921312.990884617</v>
      </c>
      <c r="CI7" s="87">
        <v>7043726.061627741</v>
      </c>
      <c r="CJ7" s="87">
        <v>7168304.1782094929</v>
      </c>
      <c r="CK7" s="87">
        <v>7295085.6324842889</v>
      </c>
      <c r="CL7" s="87">
        <v>7424109.3935513794</v>
      </c>
      <c r="CM7" s="87">
        <v>7555415.1197328698</v>
      </c>
      <c r="CN7" s="87">
        <v>7689043.1707635876</v>
      </c>
      <c r="CO7" s="87">
        <v>7804553.2706873212</v>
      </c>
      <c r="CP7" s="87">
        <v>7921798.6428533951</v>
      </c>
      <c r="CQ7" s="87">
        <v>8040805.3557160571</v>
      </c>
      <c r="CR7" s="87">
        <v>8161599.8693478238</v>
      </c>
      <c r="CS7" s="87">
        <v>8284209.0413226346</v>
      </c>
      <c r="CT7" s="87">
        <v>8408660.1326873917</v>
      </c>
      <c r="CU7" s="87">
        <v>8534980.8140232153</v>
      </c>
      <c r="CV7" s="87">
        <v>8663199.1715977453</v>
      </c>
      <c r="CW7" s="87">
        <v>8793343.7136098668</v>
      </c>
      <c r="CX7" s="87">
        <v>8925443.3765282463</v>
      </c>
      <c r="CY7" s="87">
        <v>9095881.7800154388</v>
      </c>
      <c r="CZ7" s="87">
        <v>9269574.8396757524</v>
      </c>
      <c r="DA7" s="87">
        <v>9446584.7057440411</v>
      </c>
      <c r="DB7" s="87">
        <v>9626974.715263078</v>
      </c>
      <c r="DC7" s="87">
        <v>9810809.4147465695</v>
      </c>
      <c r="DD7" s="87">
        <v>9998154.5832749866</v>
      </c>
      <c r="DE7" s="87">
        <v>10189077.256032377</v>
      </c>
      <c r="DF7" s="87">
        <v>10383645.748292681</v>
      </c>
      <c r="DG7" s="87">
        <v>10581929.679864042</v>
      </c>
      <c r="DH7" s="87">
        <v>10783999.999999924</v>
      </c>
    </row>
    <row r="8" spans="1:112" x14ac:dyDescent="0.25">
      <c r="A8" s="15" t="s">
        <v>93</v>
      </c>
      <c r="B8" s="87">
        <v>1112622.1354203022</v>
      </c>
      <c r="C8" s="87">
        <v>1123860.7428487903</v>
      </c>
      <c r="D8" s="87">
        <v>1135212.8715644346</v>
      </c>
      <c r="E8" s="87">
        <v>1146679.6682469039</v>
      </c>
      <c r="F8" s="87">
        <v>1158262.2911584887</v>
      </c>
      <c r="G8" s="87">
        <v>1169961.9102610997</v>
      </c>
      <c r="H8" s="87">
        <v>1181779.7073344446</v>
      </c>
      <c r="I8" s="87">
        <v>1193716.8760953986</v>
      </c>
      <c r="J8" s="87">
        <v>1205774.6223185845</v>
      </c>
      <c r="K8" s="87">
        <v>1217954.163958166</v>
      </c>
      <c r="L8" s="87">
        <v>1230256.7312708742</v>
      </c>
      <c r="M8" s="87">
        <v>1242683.5669402767</v>
      </c>
      <c r="N8" s="87">
        <v>1255235.9262022995</v>
      </c>
      <c r="O8" s="87">
        <v>1267915.0769720196</v>
      </c>
      <c r="P8" s="87">
        <v>1280722.299971737</v>
      </c>
      <c r="Q8" s="87">
        <v>1293658.88886034</v>
      </c>
      <c r="R8" s="87">
        <v>1306726.1503639796</v>
      </c>
      <c r="S8" s="87">
        <v>1319925.4044080602</v>
      </c>
      <c r="T8" s="87">
        <v>1333257.9842505658</v>
      </c>
      <c r="U8" s="87">
        <v>1346725.2366167328</v>
      </c>
      <c r="V8" s="87">
        <v>1360328.5218350841</v>
      </c>
      <c r="W8" s="87">
        <v>1374069.2139748328</v>
      </c>
      <c r="X8" s="87">
        <v>1387948.7009846801</v>
      </c>
      <c r="Y8" s="87">
        <v>1401968.3848330106</v>
      </c>
      <c r="Z8" s="87">
        <v>1416129.6816495059</v>
      </c>
      <c r="AA8" s="87">
        <v>1430434.0218681884</v>
      </c>
      <c r="AB8" s="87">
        <v>1444882.8503719079</v>
      </c>
      <c r="AC8" s="87">
        <v>1459477.6266382914</v>
      </c>
      <c r="AD8" s="87">
        <v>1474219.8248871632</v>
      </c>
      <c r="AE8" s="87">
        <v>1489110.9342294584</v>
      </c>
      <c r="AF8" s="87">
        <v>1504152.4588176329</v>
      </c>
      <c r="AG8" s="87">
        <v>1519345.9179976089</v>
      </c>
      <c r="AH8" s="87">
        <v>1534692.8464622309</v>
      </c>
      <c r="AI8" s="87">
        <v>1550194.7944062937</v>
      </c>
      <c r="AJ8" s="87">
        <v>1565853.3276831247</v>
      </c>
      <c r="AK8" s="87">
        <v>1581670.0279627519</v>
      </c>
      <c r="AL8" s="87">
        <v>1597646.4928916683</v>
      </c>
      <c r="AM8" s="87">
        <v>1613784.3362542104</v>
      </c>
      <c r="AN8" s="87">
        <v>1630085.188135566</v>
      </c>
      <c r="AO8" s="87">
        <v>1646550.6950864301</v>
      </c>
      <c r="AP8" s="87">
        <v>1663182.5202893203</v>
      </c>
      <c r="AQ8" s="87">
        <v>1679397.7901302513</v>
      </c>
      <c r="AR8" s="87">
        <v>1695771.1514450924</v>
      </c>
      <c r="AS8" s="87">
        <v>1712304.1455534992</v>
      </c>
      <c r="AT8" s="87">
        <v>1728998.3288022892</v>
      </c>
      <c r="AU8" s="87">
        <v>1745855.2727119515</v>
      </c>
      <c r="AV8" s="87">
        <v>1762876.5641245812</v>
      </c>
      <c r="AW8" s="87">
        <v>1780063.8053532594</v>
      </c>
      <c r="AX8" s="87">
        <v>1797418.6143328871</v>
      </c>
      <c r="AY8" s="87">
        <v>1814942.624772493</v>
      </c>
      <c r="AZ8" s="87">
        <v>1832637.4863090182</v>
      </c>
      <c r="BA8" s="87">
        <v>1862488.4789101903</v>
      </c>
      <c r="BB8" s="87">
        <v>1892825.7006570238</v>
      </c>
      <c r="BC8" s="87">
        <v>1923657.0715133625</v>
      </c>
      <c r="BD8" s="87">
        <v>1954990.6404477125</v>
      </c>
      <c r="BE8" s="87">
        <v>1986834.5875345422</v>
      </c>
      <c r="BF8" s="87">
        <v>2019197.2260898065</v>
      </c>
      <c r="BG8" s="87">
        <v>2052087.0048412548</v>
      </c>
      <c r="BH8" s="87">
        <v>2085512.5101340939</v>
      </c>
      <c r="BI8" s="87">
        <v>2119482.4681725749</v>
      </c>
      <c r="BJ8" s="87">
        <v>2154005.7472980944</v>
      </c>
      <c r="BK8" s="87">
        <v>2164897.4813775034</v>
      </c>
      <c r="BL8" s="87">
        <v>2175844.2895306032</v>
      </c>
      <c r="BM8" s="87">
        <v>2186846.4502395503</v>
      </c>
      <c r="BN8" s="87">
        <v>2197904.2433946454</v>
      </c>
      <c r="BO8" s="87">
        <v>2209017.9503014577</v>
      </c>
      <c r="BP8" s="87">
        <v>2220187.853687976</v>
      </c>
      <c r="BQ8" s="87">
        <v>2231414.2377118054</v>
      </c>
      <c r="BR8" s="87">
        <v>2242697.3879673937</v>
      </c>
      <c r="BS8" s="87">
        <v>2254037.5914932974</v>
      </c>
      <c r="BT8" s="87">
        <v>2265435.1367794862</v>
      </c>
      <c r="BU8" s="87">
        <v>2290531.8588647745</v>
      </c>
      <c r="BV8" s="87">
        <v>2315906.6050034557</v>
      </c>
      <c r="BW8" s="87">
        <v>2341562.4551744219</v>
      </c>
      <c r="BX8" s="87">
        <v>2367502.5234768842</v>
      </c>
      <c r="BY8" s="87">
        <v>2393729.9585083653</v>
      </c>
      <c r="BZ8" s="87">
        <v>2420247.9437468722</v>
      </c>
      <c r="CA8" s="87">
        <v>2447059.6979373074</v>
      </c>
      <c r="CB8" s="87">
        <v>2474168.4754821579</v>
      </c>
      <c r="CC8" s="87">
        <v>2501577.566836514</v>
      </c>
      <c r="CD8" s="87">
        <v>2529290.2989074634</v>
      </c>
      <c r="CE8" s="87">
        <v>2574024.3244742625</v>
      </c>
      <c r="CF8" s="87">
        <v>2619549.5336565906</v>
      </c>
      <c r="CG8" s="87">
        <v>2665879.9196398482</v>
      </c>
      <c r="CH8" s="87">
        <v>2713029.7230984303</v>
      </c>
      <c r="CI8" s="87">
        <v>2761013.4365729154</v>
      </c>
      <c r="CJ8" s="87">
        <v>2809845.8089246703</v>
      </c>
      <c r="CK8" s="87">
        <v>2859541.8498692364</v>
      </c>
      <c r="CL8" s="87">
        <v>2910116.834589906</v>
      </c>
      <c r="CM8" s="87">
        <v>2961586.3084328845</v>
      </c>
      <c r="CN8" s="87">
        <v>3013966.0916855028</v>
      </c>
      <c r="CO8" s="87">
        <v>3059243.9652369358</v>
      </c>
      <c r="CP8" s="87">
        <v>3105202.0341757676</v>
      </c>
      <c r="CQ8" s="87">
        <v>3151850.5168653778</v>
      </c>
      <c r="CR8" s="87">
        <v>3199199.7851764364</v>
      </c>
      <c r="CS8" s="87">
        <v>3247260.3667929955</v>
      </c>
      <c r="CT8" s="87">
        <v>3296042.9475532221</v>
      </c>
      <c r="CU8" s="87">
        <v>3345558.3738253037</v>
      </c>
      <c r="CV8" s="87">
        <v>3395817.6549190362</v>
      </c>
      <c r="CW8" s="87">
        <v>3446831.9655336468</v>
      </c>
      <c r="CX8" s="87">
        <v>3498612.6482423875</v>
      </c>
      <c r="CY8" s="87">
        <v>3564903.7681921786</v>
      </c>
      <c r="CZ8" s="87">
        <v>3632450.9610560159</v>
      </c>
      <c r="DA8" s="87">
        <v>3701278.0266907522</v>
      </c>
      <c r="DB8" s="87">
        <v>3771409.2159088971</v>
      </c>
      <c r="DC8" s="87">
        <v>3842869.2390232491</v>
      </c>
      <c r="DD8" s="87">
        <v>3915683.274553427</v>
      </c>
      <c r="DE8" s="87">
        <v>3989876.9780973773</v>
      </c>
      <c r="DF8" s="87">
        <v>4065476.4913709704</v>
      </c>
      <c r="DG8" s="87">
        <v>4142508.4514188827</v>
      </c>
      <c r="DH8" s="87">
        <v>4221000.0000000009</v>
      </c>
    </row>
    <row r="9" spans="1:112" x14ac:dyDescent="0.25">
      <c r="A9" s="15" t="s">
        <v>94</v>
      </c>
      <c r="B9" s="87">
        <v>267870.17326614208</v>
      </c>
      <c r="C9" s="87">
        <v>270575.93259206263</v>
      </c>
      <c r="D9" s="87">
        <v>273309.02282026527</v>
      </c>
      <c r="E9" s="87">
        <v>276069.72002046998</v>
      </c>
      <c r="F9" s="87">
        <v>278858.30305097968</v>
      </c>
      <c r="G9" s="87">
        <v>281675.05358684814</v>
      </c>
      <c r="H9" s="87">
        <v>284520.25614833139</v>
      </c>
      <c r="I9" s="87">
        <v>287394.19812962768</v>
      </c>
      <c r="J9" s="87">
        <v>290297.16982790671</v>
      </c>
      <c r="K9" s="87">
        <v>293229.46447263297</v>
      </c>
      <c r="L9" s="87">
        <v>296191.37825518486</v>
      </c>
      <c r="M9" s="87">
        <v>299183.2103587726</v>
      </c>
      <c r="N9" s="87">
        <v>302205.2629886592</v>
      </c>
      <c r="O9" s="87">
        <v>305257.84140268608</v>
      </c>
      <c r="P9" s="87">
        <v>308341.2539421072</v>
      </c>
      <c r="Q9" s="87">
        <v>311455.81206273456</v>
      </c>
      <c r="R9" s="87">
        <v>314601.83036639862</v>
      </c>
      <c r="S9" s="87">
        <v>317779.62663272588</v>
      </c>
      <c r="T9" s="87">
        <v>320989.52185123827</v>
      </c>
      <c r="U9" s="87">
        <v>324231.84025377606</v>
      </c>
      <c r="V9" s="87">
        <v>327506.9093472489</v>
      </c>
      <c r="W9" s="87">
        <v>330815.05994671601</v>
      </c>
      <c r="X9" s="87">
        <v>334156.62620880402</v>
      </c>
      <c r="Y9" s="87">
        <v>337531.94566545857</v>
      </c>
      <c r="Z9" s="87">
        <v>340941.35925803892</v>
      </c>
      <c r="AA9" s="87">
        <v>344385.21137175639</v>
      </c>
      <c r="AB9" s="87">
        <v>347863.84987046098</v>
      </c>
      <c r="AC9" s="87">
        <v>351377.62613177876</v>
      </c>
      <c r="AD9" s="87">
        <v>354926.89508260478</v>
      </c>
      <c r="AE9" s="87">
        <v>358512.01523495425</v>
      </c>
      <c r="AF9" s="87">
        <v>362133.34872217645</v>
      </c>
      <c r="AG9" s="87">
        <v>367074.70660032221</v>
      </c>
      <c r="AH9" s="87">
        <v>372083.48996625055</v>
      </c>
      <c r="AI9" s="87">
        <v>377160.61884974159</v>
      </c>
      <c r="AJ9" s="87">
        <v>382307.02583450481</v>
      </c>
      <c r="AK9" s="87">
        <v>387523.65622947883</v>
      </c>
      <c r="AL9" s="87">
        <v>392811.46824246872</v>
      </c>
      <c r="AM9" s="87">
        <v>398171.43315615325</v>
      </c>
      <c r="AN9" s="87">
        <v>403604.53550649266</v>
      </c>
      <c r="AO9" s="87">
        <v>409111.77326357207</v>
      </c>
      <c r="AP9" s="87">
        <v>414694.15801491134</v>
      </c>
      <c r="AQ9" s="87">
        <v>420767.65439796331</v>
      </c>
      <c r="AR9" s="87">
        <v>426930.10153569077</v>
      </c>
      <c r="AS9" s="87">
        <v>433182.80217633932</v>
      </c>
      <c r="AT9" s="87">
        <v>439527.07814784627</v>
      </c>
      <c r="AU9" s="87">
        <v>445964.27063727693</v>
      </c>
      <c r="AV9" s="87">
        <v>452495.74047435267</v>
      </c>
      <c r="AW9" s="87">
        <v>459122.86841913225</v>
      </c>
      <c r="AX9" s="87">
        <v>465847.05545390543</v>
      </c>
      <c r="AY9" s="87">
        <v>472669.723079363</v>
      </c>
      <c r="AZ9" s="87">
        <v>479592.31361510349</v>
      </c>
      <c r="BA9" s="87">
        <v>486324.62538301502</v>
      </c>
      <c r="BB9" s="87">
        <v>493151.44246398861</v>
      </c>
      <c r="BC9" s="87">
        <v>500074.09148318728</v>
      </c>
      <c r="BD9" s="87">
        <v>507093.91768837086</v>
      </c>
      <c r="BE9" s="87">
        <v>514212.2852113116</v>
      </c>
      <c r="BF9" s="87">
        <v>521430.57733288029</v>
      </c>
      <c r="BG9" s="87">
        <v>528750.19675185264</v>
      </c>
      <c r="BH9" s="87">
        <v>536172.56585749029</v>
      </c>
      <c r="BI9" s="87">
        <v>543699.12700594647</v>
      </c>
      <c r="BJ9" s="87">
        <v>551331.34280055319</v>
      </c>
      <c r="BK9" s="87">
        <v>557772.87171435077</v>
      </c>
      <c r="BL9" s="87">
        <v>564289.66080569709</v>
      </c>
      <c r="BM9" s="87">
        <v>570882.58938358841</v>
      </c>
      <c r="BN9" s="87">
        <v>577552.54703050619</v>
      </c>
      <c r="BO9" s="87">
        <v>584300.43372244854</v>
      </c>
      <c r="BP9" s="87">
        <v>591127.15995036252</v>
      </c>
      <c r="BQ9" s="87">
        <v>598033.64684299834</v>
      </c>
      <c r="BR9" s="87">
        <v>605020.8262911957</v>
      </c>
      <c r="BS9" s="87">
        <v>612089.64107362367</v>
      </c>
      <c r="BT9" s="87">
        <v>619241.04498399026</v>
      </c>
      <c r="BU9" s="87">
        <v>626143.86047969561</v>
      </c>
      <c r="BV9" s="87">
        <v>633123.62317092973</v>
      </c>
      <c r="BW9" s="87">
        <v>640181.19080492668</v>
      </c>
      <c r="BX9" s="87">
        <v>647317.43069041683</v>
      </c>
      <c r="BY9" s="87">
        <v>654533.21980421105</v>
      </c>
      <c r="BZ9" s="87">
        <v>661829.44489897252</v>
      </c>
      <c r="CA9" s="87">
        <v>669207.00261219032</v>
      </c>
      <c r="CB9" s="87">
        <v>676666.79957636842</v>
      </c>
      <c r="CC9" s="87">
        <v>684209.75253044115</v>
      </c>
      <c r="CD9" s="87">
        <v>691836.78843243374</v>
      </c>
      <c r="CE9" s="87">
        <v>701283.95160387189</v>
      </c>
      <c r="CF9" s="87">
        <v>710860.11758851691</v>
      </c>
      <c r="CG9" s="87">
        <v>720567.04794436402</v>
      </c>
      <c r="CH9" s="87">
        <v>730406.52828381816</v>
      </c>
      <c r="CI9" s="87">
        <v>740380.36860216211</v>
      </c>
      <c r="CJ9" s="87">
        <v>750490.40361050877</v>
      </c>
      <c r="CK9" s="87">
        <v>760738.49307330197</v>
      </c>
      <c r="CL9" s="87">
        <v>771126.52215042198</v>
      </c>
      <c r="CM9" s="87">
        <v>781656.40174396755</v>
      </c>
      <c r="CN9" s="87">
        <v>792330.06884976721</v>
      </c>
      <c r="CO9" s="87">
        <v>813311.7776014288</v>
      </c>
      <c r="CP9" s="87">
        <v>834849.10341149464</v>
      </c>
      <c r="CQ9" s="87">
        <v>856956.75958664739</v>
      </c>
      <c r="CR9" s="87">
        <v>879649.84905694483</v>
      </c>
      <c r="CS9" s="87">
        <v>902943.87469344423</v>
      </c>
      <c r="CT9" s="87">
        <v>926854.74989904847</v>
      </c>
      <c r="CU9" s="87">
        <v>951398.80947980785</v>
      </c>
      <c r="CV9" s="87">
        <v>976592.82080410584</v>
      </c>
      <c r="CW9" s="87">
        <v>1002453.9952573507</v>
      </c>
      <c r="CX9" s="87">
        <v>1029000.0000000001</v>
      </c>
      <c r="CY9" s="87">
        <v>1057243.5206831296</v>
      </c>
      <c r="CZ9" s="87">
        <v>1086262.2565854797</v>
      </c>
      <c r="DA9" s="87">
        <v>1116077.4854593133</v>
      </c>
      <c r="DB9" s="87">
        <v>1146711.0690788904</v>
      </c>
      <c r="DC9" s="87">
        <v>1178185.4692704384</v>
      </c>
      <c r="DD9" s="87">
        <v>1210523.7643821023</v>
      </c>
      <c r="DE9" s="87">
        <v>1243749.6662059561</v>
      </c>
      <c r="DF9" s="87">
        <v>1277887.5373644819</v>
      </c>
      <c r="DG9" s="87">
        <v>1312962.4091742651</v>
      </c>
      <c r="DH9" s="87">
        <v>1349000.000000003</v>
      </c>
    </row>
    <row r="10" spans="1:112" x14ac:dyDescent="0.25">
      <c r="A10" s="15" t="s">
        <v>95</v>
      </c>
      <c r="B10" s="87">
        <v>5683845.8339095702</v>
      </c>
      <c r="C10" s="87">
        <v>5741258.4180904757</v>
      </c>
      <c r="D10" s="87">
        <v>5799250.9273641175</v>
      </c>
      <c r="E10" s="87">
        <v>5857829.2195597151</v>
      </c>
      <c r="F10" s="87">
        <v>5916999.2116764802</v>
      </c>
      <c r="G10" s="87">
        <v>5976766.8804812934</v>
      </c>
      <c r="H10" s="87">
        <v>6037138.2631124193</v>
      </c>
      <c r="I10" s="87">
        <v>6098119.4576893123</v>
      </c>
      <c r="J10" s="87">
        <v>6159716.6239285981</v>
      </c>
      <c r="K10" s="87">
        <v>6221935.9837662606</v>
      </c>
      <c r="L10" s="87">
        <v>6284783.8219861304</v>
      </c>
      <c r="M10" s="87">
        <v>6348266.4868546762</v>
      </c>
      <c r="N10" s="87">
        <v>6412390.3907622984</v>
      </c>
      <c r="O10" s="87">
        <v>6477162.010871008</v>
      </c>
      <c r="P10" s="87">
        <v>6542587.8897686936</v>
      </c>
      <c r="Q10" s="87">
        <v>6608674.636129993</v>
      </c>
      <c r="R10" s="87">
        <v>6675428.9253838295</v>
      </c>
      <c r="S10" s="87">
        <v>6742857.5003877068</v>
      </c>
      <c r="T10" s="87">
        <v>6810967.1721087936</v>
      </c>
      <c r="U10" s="87">
        <v>6879764.8203119123</v>
      </c>
      <c r="V10" s="87">
        <v>6949257.3942544563</v>
      </c>
      <c r="W10" s="87">
        <v>7019451.9133883407</v>
      </c>
      <c r="X10" s="87">
        <v>7090355.4680690318</v>
      </c>
      <c r="Y10" s="87">
        <v>7161975.2202717494</v>
      </c>
      <c r="Z10" s="87">
        <v>7234318.4043148989</v>
      </c>
      <c r="AA10" s="87">
        <v>7307392.3275908073</v>
      </c>
      <c r="AB10" s="87">
        <v>7381204.371303848</v>
      </c>
      <c r="AC10" s="87">
        <v>7455761.9912160076</v>
      </c>
      <c r="AD10" s="87">
        <v>7531072.718400008</v>
      </c>
      <c r="AE10" s="87">
        <v>7607144.1600000085</v>
      </c>
      <c r="AF10" s="87">
        <v>7683984.000000013</v>
      </c>
      <c r="AG10" s="87">
        <v>7788832.9872803176</v>
      </c>
      <c r="AH10" s="87">
        <v>7895112.6529865153</v>
      </c>
      <c r="AI10" s="87">
        <v>8002842.5189166833</v>
      </c>
      <c r="AJ10" s="87">
        <v>8112042.3732464388</v>
      </c>
      <c r="AK10" s="87">
        <v>8222732.2741636978</v>
      </c>
      <c r="AL10" s="87">
        <v>8334932.553553028</v>
      </c>
      <c r="AM10" s="87">
        <v>8448663.8207302727</v>
      </c>
      <c r="AN10" s="87">
        <v>8563946.9662281442</v>
      </c>
      <c r="AO10" s="87">
        <v>8680803.1656334605</v>
      </c>
      <c r="AP10" s="87">
        <v>8799253.8834767528</v>
      </c>
      <c r="AQ10" s="87">
        <v>8928125.3315113112</v>
      </c>
      <c r="AR10" s="87">
        <v>9058884.1952675264</v>
      </c>
      <c r="AS10" s="87">
        <v>9191558.1173160449</v>
      </c>
      <c r="AT10" s="87">
        <v>9326175.1450729817</v>
      </c>
      <c r="AU10" s="87">
        <v>9462763.736729186</v>
      </c>
      <c r="AV10" s="87">
        <v>9601352.7672663238</v>
      </c>
      <c r="AW10" s="87">
        <v>9741971.5345610958</v>
      </c>
      <c r="AX10" s="87">
        <v>9884649.765578825</v>
      </c>
      <c r="AY10" s="87">
        <v>10029417.622657781</v>
      </c>
      <c r="AZ10" s="87">
        <v>10176305.709885523</v>
      </c>
      <c r="BA10" s="87">
        <v>10319156.336844295</v>
      </c>
      <c r="BB10" s="87">
        <v>10464012.239804422</v>
      </c>
      <c r="BC10" s="87">
        <v>10610901.567972723</v>
      </c>
      <c r="BD10" s="87">
        <v>10759852.865702534</v>
      </c>
      <c r="BE10" s="87">
        <v>10910895.078040613</v>
      </c>
      <c r="BF10" s="87">
        <v>11064057.556351908</v>
      </c>
      <c r="BG10" s="87">
        <v>11219370.064023281</v>
      </c>
      <c r="BH10" s="87">
        <v>11376862.782247271</v>
      </c>
      <c r="BI10" s="87">
        <v>11536566.315887107</v>
      </c>
      <c r="BJ10" s="87">
        <v>11698511.699423959</v>
      </c>
      <c r="BK10" s="87">
        <v>11835192.304189611</v>
      </c>
      <c r="BL10" s="87">
        <v>11973469.828990828</v>
      </c>
      <c r="BM10" s="87">
        <v>12113362.931585265</v>
      </c>
      <c r="BN10" s="87">
        <v>12254890.487720154</v>
      </c>
      <c r="BO10" s="87">
        <v>12398071.593679205</v>
      </c>
      <c r="BP10" s="87">
        <v>12542925.568859259</v>
      </c>
      <c r="BQ10" s="87">
        <v>12689471.95837705</v>
      </c>
      <c r="BR10" s="87">
        <v>12837730.535706431</v>
      </c>
      <c r="BS10" s="87">
        <v>12987721.305346407</v>
      </c>
      <c r="BT10" s="87">
        <v>13139464.505520293</v>
      </c>
      <c r="BU10" s="87">
        <v>13285932.992918972</v>
      </c>
      <c r="BV10" s="87">
        <v>13434034.19661228</v>
      </c>
      <c r="BW10" s="87">
        <v>13583786.316846192</v>
      </c>
      <c r="BX10" s="87">
        <v>13735207.756748818</v>
      </c>
      <c r="BY10" s="87">
        <v>13888317.124591958</v>
      </c>
      <c r="BZ10" s="87">
        <v>14043133.236077897</v>
      </c>
      <c r="CA10" s="87">
        <v>14199675.116651664</v>
      </c>
      <c r="CB10" s="87">
        <v>14357962.0038391</v>
      </c>
      <c r="CC10" s="87">
        <v>14518013.349610951</v>
      </c>
      <c r="CD10" s="87">
        <v>14679848.822773302</v>
      </c>
      <c r="CE10" s="87">
        <v>14880304.955606325</v>
      </c>
      <c r="CF10" s="87">
        <v>15083498.355128905</v>
      </c>
      <c r="CG10" s="87">
        <v>15289466.399239266</v>
      </c>
      <c r="CH10" s="87">
        <v>15498246.976237942</v>
      </c>
      <c r="CI10" s="87">
        <v>15709878.49179743</v>
      </c>
      <c r="CJ10" s="87">
        <v>15924399.876027016</v>
      </c>
      <c r="CK10" s="87">
        <v>16141850.590634035</v>
      </c>
      <c r="CL10" s="87">
        <v>16362270.636182951</v>
      </c>
      <c r="CM10" s="87">
        <v>16585700.559453571</v>
      </c>
      <c r="CN10" s="87">
        <v>16812181.460899703</v>
      </c>
      <c r="CO10" s="87">
        <v>17257385.181875203</v>
      </c>
      <c r="CP10" s="87">
        <v>17714378.351687625</v>
      </c>
      <c r="CQ10" s="87">
        <v>18183473.166972652</v>
      </c>
      <c r="CR10" s="87">
        <v>18664990.091651451</v>
      </c>
      <c r="CS10" s="87">
        <v>19159258.075856835</v>
      </c>
      <c r="CT10" s="87">
        <v>19666614.780656807</v>
      </c>
      <c r="CU10" s="87">
        <v>20187406.808729023</v>
      </c>
      <c r="CV10" s="87">
        <v>20721989.941143729</v>
      </c>
      <c r="CW10" s="87">
        <v>21270729.380416963</v>
      </c>
      <c r="CX10" s="87">
        <v>21834000.000000063</v>
      </c>
      <c r="CY10" s="87">
        <v>22371077.30064372</v>
      </c>
      <c r="CZ10" s="87">
        <v>22921365.741109062</v>
      </c>
      <c r="DA10" s="87">
        <v>23485190.291777778</v>
      </c>
      <c r="DB10" s="87">
        <v>24062883.916721009</v>
      </c>
      <c r="DC10" s="87">
        <v>24654787.770329792</v>
      </c>
      <c r="DD10" s="87">
        <v>25261251.398782253</v>
      </c>
      <c r="DE10" s="87">
        <v>25882632.946466535</v>
      </c>
      <c r="DF10" s="87">
        <v>26519299.367481411</v>
      </c>
      <c r="DG10" s="87">
        <v>27171626.64233933</v>
      </c>
      <c r="DH10" s="87">
        <v>27840000.000000082</v>
      </c>
    </row>
    <row r="11" spans="1:112" x14ac:dyDescent="0.25">
      <c r="A11" s="2" t="s">
        <v>192</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row>
    <row r="12" spans="1:112" x14ac:dyDescent="0.25">
      <c r="A12" s="15" t="s">
        <v>83</v>
      </c>
      <c r="B12" s="87">
        <v>117536.74991380909</v>
      </c>
      <c r="C12" s="87">
        <v>118723.98981192839</v>
      </c>
      <c r="D12" s="87">
        <v>119923.22203225091</v>
      </c>
      <c r="E12" s="87">
        <v>121134.56770934437</v>
      </c>
      <c r="F12" s="87">
        <v>122358.14920135796</v>
      </c>
      <c r="G12" s="87">
        <v>123594.09010238177</v>
      </c>
      <c r="H12" s="87">
        <v>124842.51525493112</v>
      </c>
      <c r="I12" s="87">
        <v>126103.55076255668</v>
      </c>
      <c r="J12" s="87">
        <v>127377.32400258251</v>
      </c>
      <c r="K12" s="87">
        <v>128663.96363897223</v>
      </c>
      <c r="L12" s="87">
        <v>129963.59963532542</v>
      </c>
      <c r="M12" s="87">
        <v>131276.36326800546</v>
      </c>
      <c r="N12" s="87">
        <v>132602.38713939945</v>
      </c>
      <c r="O12" s="87">
        <v>133941.80519131254</v>
      </c>
      <c r="P12" s="87">
        <v>135294.7527184975</v>
      </c>
      <c r="Q12" s="87">
        <v>136661.36638232067</v>
      </c>
      <c r="R12" s="87">
        <v>138041.78422456633</v>
      </c>
      <c r="S12" s="87">
        <v>139436.14568138012</v>
      </c>
      <c r="T12" s="87">
        <v>140844.59159735366</v>
      </c>
      <c r="U12" s="87">
        <v>142267.26423975115</v>
      </c>
      <c r="V12" s="87">
        <v>143704.30731287997</v>
      </c>
      <c r="W12" s="87">
        <v>145155.86597260606</v>
      </c>
      <c r="X12" s="87">
        <v>146622.08684101628</v>
      </c>
      <c r="Y12" s="87">
        <v>148103.11802122861</v>
      </c>
      <c r="Z12" s="87">
        <v>149599.10911235216</v>
      </c>
      <c r="AA12" s="87">
        <v>151110.2112245982</v>
      </c>
      <c r="AB12" s="87">
        <v>152636.57699454369</v>
      </c>
      <c r="AC12" s="87">
        <v>154178.36060054923</v>
      </c>
      <c r="AD12" s="87">
        <v>155735.71777833259</v>
      </c>
      <c r="AE12" s="87">
        <v>157308.80583669967</v>
      </c>
      <c r="AF12" s="87">
        <v>158897.78367343408</v>
      </c>
      <c r="AG12" s="87">
        <v>160502.81179134749</v>
      </c>
      <c r="AH12" s="87">
        <v>162124.05231449235</v>
      </c>
      <c r="AI12" s="87">
        <v>163761.66900453769</v>
      </c>
      <c r="AJ12" s="87">
        <v>165415.82727731075</v>
      </c>
      <c r="AK12" s="87">
        <v>167086.69421950573</v>
      </c>
      <c r="AL12" s="87">
        <v>168774.4386055613</v>
      </c>
      <c r="AM12" s="87">
        <v>170479.23091470834</v>
      </c>
      <c r="AN12" s="87">
        <v>172201.24334819018</v>
      </c>
      <c r="AO12" s="87">
        <v>173940.64984665668</v>
      </c>
      <c r="AP12" s="87">
        <v>175697.62610773408</v>
      </c>
      <c r="AQ12" s="87">
        <v>177472.34960377181</v>
      </c>
      <c r="AR12" s="87">
        <v>179264.99959976951</v>
      </c>
      <c r="AS12" s="87">
        <v>181075.75717148438</v>
      </c>
      <c r="AT12" s="87">
        <v>182904.8052237216</v>
      </c>
      <c r="AU12" s="87">
        <v>184752.3285088097</v>
      </c>
      <c r="AV12" s="87">
        <v>186618.51364526237</v>
      </c>
      <c r="AW12" s="87">
        <v>188503.54913662866</v>
      </c>
      <c r="AX12" s="87">
        <v>190407.625390534</v>
      </c>
      <c r="AY12" s="87">
        <v>192330.93473791314</v>
      </c>
      <c r="AZ12" s="87">
        <v>194273.67145243761</v>
      </c>
      <c r="BA12" s="87">
        <v>197468.73350880347</v>
      </c>
      <c r="BB12" s="87">
        <v>200716.34216846203</v>
      </c>
      <c r="BC12" s="87">
        <v>204017.36162292786</v>
      </c>
      <c r="BD12" s="87">
        <v>207372.67027637491</v>
      </c>
      <c r="BE12" s="87">
        <v>210783.16097938054</v>
      </c>
      <c r="BF12" s="87">
        <v>214249.74126651403</v>
      </c>
      <c r="BG12" s="87">
        <v>217773.33359783227</v>
      </c>
      <c r="BH12" s="87">
        <v>221354.87560434698</v>
      </c>
      <c r="BI12" s="87">
        <v>224995.32033752935</v>
      </c>
      <c r="BJ12" s="87">
        <v>228695.63652291769</v>
      </c>
      <c r="BK12" s="87">
        <v>232241.25202066061</v>
      </c>
      <c r="BL12" s="87">
        <v>235841.83747519401</v>
      </c>
      <c r="BM12" s="87">
        <v>239498.24512110211</v>
      </c>
      <c r="BN12" s="87">
        <v>243211.34040570987</v>
      </c>
      <c r="BO12" s="87">
        <v>246982.00219392855</v>
      </c>
      <c r="BP12" s="87">
        <v>250811.12297627723</v>
      </c>
      <c r="BQ12" s="87">
        <v>254699.60908012945</v>
      </c>
      <c r="BR12" s="87">
        <v>258648.38088423459</v>
      </c>
      <c r="BS12" s="87">
        <v>262658.37303656561</v>
      </c>
      <c r="BT12" s="87">
        <v>266730.53467554424</v>
      </c>
      <c r="BU12" s="87">
        <v>272336.32495438837</v>
      </c>
      <c r="BV12" s="87">
        <v>278059.93033336196</v>
      </c>
      <c r="BW12" s="87">
        <v>283903.82689471712</v>
      </c>
      <c r="BX12" s="87">
        <v>289870.54275973415</v>
      </c>
      <c r="BY12" s="87">
        <v>295962.65918240923</v>
      </c>
      <c r="BZ12" s="87">
        <v>302182.81166612759</v>
      </c>
      <c r="CA12" s="87">
        <v>308533.69110380561</v>
      </c>
      <c r="CB12" s="87">
        <v>315018.04494199471</v>
      </c>
      <c r="CC12" s="87">
        <v>321638.67836945149</v>
      </c>
      <c r="CD12" s="87">
        <v>328398.45553068648</v>
      </c>
      <c r="CE12" s="87">
        <v>335027.037324631</v>
      </c>
      <c r="CF12" s="87">
        <v>341789.41419543733</v>
      </c>
      <c r="CG12" s="87">
        <v>348688.28673927346</v>
      </c>
      <c r="CH12" s="87">
        <v>355726.41006268136</v>
      </c>
      <c r="CI12" s="87">
        <v>362906.5948828453</v>
      </c>
      <c r="CJ12" s="87">
        <v>370231.70865006908</v>
      </c>
      <c r="CK12" s="87">
        <v>377704.67669290904</v>
      </c>
      <c r="CL12" s="87">
        <v>385328.48338642251</v>
      </c>
      <c r="CM12" s="87">
        <v>393106.17334399547</v>
      </c>
      <c r="CN12" s="87">
        <v>401040.85263322777</v>
      </c>
      <c r="CO12" s="87">
        <v>408736.97579332028</v>
      </c>
      <c r="CP12" s="87">
        <v>416580.79042002128</v>
      </c>
      <c r="CQ12" s="87">
        <v>424575.13076752023</v>
      </c>
      <c r="CR12" s="87">
        <v>432722.88548039878</v>
      </c>
      <c r="CS12" s="87">
        <v>441026.99863740301</v>
      </c>
      <c r="CT12" s="87">
        <v>449490.47081524506</v>
      </c>
      <c r="CU12" s="87">
        <v>458116.36017282098</v>
      </c>
      <c r="CV12" s="87">
        <v>466907.78355623322</v>
      </c>
      <c r="CW12" s="87">
        <v>475867.91762502078</v>
      </c>
      <c r="CX12" s="87">
        <v>485000.0000000014</v>
      </c>
      <c r="CY12" s="87">
        <v>495347.80968416552</v>
      </c>
      <c r="CZ12" s="87">
        <v>505916.39702865895</v>
      </c>
      <c r="DA12" s="87">
        <v>516710.47247721691</v>
      </c>
      <c r="DB12" s="87">
        <v>527734.84697414213</v>
      </c>
      <c r="DC12" s="87">
        <v>538994.43410855439</v>
      </c>
      <c r="DD12" s="87">
        <v>550494.25230438751</v>
      </c>
      <c r="DE12" s="87">
        <v>562239.42705711338</v>
      </c>
      <c r="DF12" s="87">
        <v>574235.19321818661</v>
      </c>
      <c r="DG12" s="87">
        <v>586486.89732822985</v>
      </c>
      <c r="DH12" s="87">
        <v>599000</v>
      </c>
    </row>
    <row r="13" spans="1:112" x14ac:dyDescent="0.25">
      <c r="A13" s="15" t="s">
        <v>85</v>
      </c>
      <c r="B13" s="87">
        <v>100046.06980756298</v>
      </c>
      <c r="C13" s="87">
        <v>101056.63616925554</v>
      </c>
      <c r="D13" s="87">
        <v>102077.4102719753</v>
      </c>
      <c r="E13" s="87">
        <v>103108.49522421749</v>
      </c>
      <c r="F13" s="87">
        <v>104149.99517597727</v>
      </c>
      <c r="G13" s="87">
        <v>105202.01532926997</v>
      </c>
      <c r="H13" s="87">
        <v>106264.66194875757</v>
      </c>
      <c r="I13" s="87">
        <v>107338.04237248239</v>
      </c>
      <c r="J13" s="87">
        <v>108422.2650227095</v>
      </c>
      <c r="K13" s="87">
        <v>109517.43941687827</v>
      </c>
      <c r="L13" s="87">
        <v>110623.67617866487</v>
      </c>
      <c r="M13" s="87">
        <v>111741.08704915643</v>
      </c>
      <c r="N13" s="87">
        <v>112869.78489813779</v>
      </c>
      <c r="O13" s="87">
        <v>114009.88373549271</v>
      </c>
      <c r="P13" s="87">
        <v>115161.49872271989</v>
      </c>
      <c r="Q13" s="87">
        <v>116324.74618456552</v>
      </c>
      <c r="R13" s="87">
        <v>117499.74362077324</v>
      </c>
      <c r="S13" s="87">
        <v>118686.60971795277</v>
      </c>
      <c r="T13" s="87">
        <v>119885.46436156843</v>
      </c>
      <c r="U13" s="87">
        <v>121096.42864804891</v>
      </c>
      <c r="V13" s="87">
        <v>122319.62489701912</v>
      </c>
      <c r="W13" s="87">
        <v>123555.17666365571</v>
      </c>
      <c r="X13" s="87">
        <v>124803.20875116743</v>
      </c>
      <c r="Y13" s="87">
        <v>126063.84722340148</v>
      </c>
      <c r="Z13" s="87">
        <v>127337.21941757729</v>
      </c>
      <c r="AA13" s="87">
        <v>128623.45395714883</v>
      </c>
      <c r="AB13" s="87">
        <v>129922.68076479682</v>
      </c>
      <c r="AC13" s="87">
        <v>131235.0310755524</v>
      </c>
      <c r="AD13" s="87">
        <v>132560.63745005295</v>
      </c>
      <c r="AE13" s="87">
        <v>133899.63378793234</v>
      </c>
      <c r="AF13" s="87">
        <v>135252.15534134564</v>
      </c>
      <c r="AG13" s="87">
        <v>136618.33872863193</v>
      </c>
      <c r="AH13" s="87">
        <v>137998.32194811304</v>
      </c>
      <c r="AI13" s="87">
        <v>139392.24439203338</v>
      </c>
      <c r="AJ13" s="87">
        <v>140800.24686063975</v>
      </c>
      <c r="AK13" s="87">
        <v>142222.47157640377</v>
      </c>
      <c r="AL13" s="87">
        <v>143659.0621983876</v>
      </c>
      <c r="AM13" s="87">
        <v>145110.16383675515</v>
      </c>
      <c r="AN13" s="87">
        <v>146575.92306742942</v>
      </c>
      <c r="AO13" s="87">
        <v>148056.48794689839</v>
      </c>
      <c r="AP13" s="87">
        <v>149552.00802717012</v>
      </c>
      <c r="AQ13" s="87">
        <v>151062.63437087895</v>
      </c>
      <c r="AR13" s="87">
        <v>152588.51956654445</v>
      </c>
      <c r="AS13" s="87">
        <v>154129.81774398434</v>
      </c>
      <c r="AT13" s="87">
        <v>155686.68458988323</v>
      </c>
      <c r="AU13" s="87">
        <v>157259.27736351846</v>
      </c>
      <c r="AV13" s="87">
        <v>158847.75491264494</v>
      </c>
      <c r="AW13" s="87">
        <v>160452.27768954041</v>
      </c>
      <c r="AX13" s="87">
        <v>162073.00776721258</v>
      </c>
      <c r="AY13" s="87">
        <v>163710.10885577035</v>
      </c>
      <c r="AZ13" s="87">
        <v>165363.74631896027</v>
      </c>
      <c r="BA13" s="87">
        <v>168083.35020255481</v>
      </c>
      <c r="BB13" s="87">
        <v>170847.68121315452</v>
      </c>
      <c r="BC13" s="87">
        <v>173657.47494166746</v>
      </c>
      <c r="BD13" s="87">
        <v>176513.47907667072</v>
      </c>
      <c r="BE13" s="87">
        <v>179416.45360337116</v>
      </c>
      <c r="BF13" s="87">
        <v>182367.17100583808</v>
      </c>
      <c r="BG13" s="87">
        <v>185366.41647256206</v>
      </c>
      <c r="BH13" s="87">
        <v>188414.98810539389</v>
      </c>
      <c r="BI13" s="87">
        <v>191513.69713192069</v>
      </c>
      <c r="BJ13" s="87">
        <v>194663.36812133394</v>
      </c>
      <c r="BK13" s="87">
        <v>197681.35948027554</v>
      </c>
      <c r="BL13" s="87">
        <v>200746.14069973663</v>
      </c>
      <c r="BM13" s="87">
        <v>203858.4371930093</v>
      </c>
      <c r="BN13" s="87">
        <v>207018.98561993454</v>
      </c>
      <c r="BO13" s="87">
        <v>210228.53406126422</v>
      </c>
      <c r="BP13" s="87">
        <v>213487.84219572737</v>
      </c>
      <c r="BQ13" s="87">
        <v>216797.68147984063</v>
      </c>
      <c r="BR13" s="87">
        <v>220158.83533050714</v>
      </c>
      <c r="BS13" s="87">
        <v>223572.09931044595</v>
      </c>
      <c r="BT13" s="87">
        <v>227038.28131649629</v>
      </c>
      <c r="BU13" s="87">
        <v>231809.87221019607</v>
      </c>
      <c r="BV13" s="87">
        <v>236681.74610253741</v>
      </c>
      <c r="BW13" s="87">
        <v>241656.01060920666</v>
      </c>
      <c r="BX13" s="87">
        <v>246734.81764097451</v>
      </c>
      <c r="BY13" s="87">
        <v>251920.36433463168</v>
      </c>
      <c r="BZ13" s="87">
        <v>257214.89400348943</v>
      </c>
      <c r="CA13" s="87">
        <v>262620.69710785704</v>
      </c>
      <c r="CB13" s="87">
        <v>268140.11224591511</v>
      </c>
      <c r="CC13" s="87">
        <v>273775.52716541343</v>
      </c>
      <c r="CD13" s="87">
        <v>279529.37979663227</v>
      </c>
      <c r="CE13" s="87">
        <v>285171.56028374308</v>
      </c>
      <c r="CF13" s="87">
        <v>290927.62576094794</v>
      </c>
      <c r="CG13" s="87">
        <v>296799.87494786392</v>
      </c>
      <c r="CH13" s="87">
        <v>302790.65296277631</v>
      </c>
      <c r="CI13" s="87">
        <v>308902.35225917597</v>
      </c>
      <c r="CJ13" s="87">
        <v>315137.4135812</v>
      </c>
      <c r="CK13" s="87">
        <v>321498.32693835773</v>
      </c>
      <c r="CL13" s="87">
        <v>327987.63259993109</v>
      </c>
      <c r="CM13" s="87">
        <v>334607.92210944655</v>
      </c>
      <c r="CN13" s="87">
        <v>341361.8393196236</v>
      </c>
      <c r="CO13" s="87">
        <v>347912.7000120185</v>
      </c>
      <c r="CP13" s="87">
        <v>354589.27415819804</v>
      </c>
      <c r="CQ13" s="87">
        <v>361393.97424610925</v>
      </c>
      <c r="CR13" s="87">
        <v>368329.25906024023</v>
      </c>
      <c r="CS13" s="87">
        <v>375397.63457006821</v>
      </c>
      <c r="CT13" s="87">
        <v>382601.65483555687</v>
      </c>
      <c r="CU13" s="87">
        <v>389943.92293003108</v>
      </c>
      <c r="CV13" s="87">
        <v>397427.09188076085</v>
      </c>
      <c r="CW13" s="87">
        <v>405053.86562759662</v>
      </c>
      <c r="CX13" s="87">
        <v>412827.00000000134</v>
      </c>
      <c r="CY13" s="87">
        <v>423177.57572723605</v>
      </c>
      <c r="CZ13" s="87">
        <v>433787.66553151805</v>
      </c>
      <c r="DA13" s="87">
        <v>444663.77606116928</v>
      </c>
      <c r="DB13" s="87">
        <v>455812.57710199087</v>
      </c>
      <c r="DC13" s="87">
        <v>467240.90566751629</v>
      </c>
      <c r="DD13" s="87">
        <v>478955.7701918165</v>
      </c>
      <c r="DE13" s="87">
        <v>490964.35482743004</v>
      </c>
      <c r="DF13" s="87">
        <v>503274.02385105059</v>
      </c>
      <c r="DG13" s="87">
        <v>515892.32617967844</v>
      </c>
      <c r="DH13" s="87">
        <v>528827.00000000023</v>
      </c>
    </row>
    <row r="14" spans="1:112" x14ac:dyDescent="0.25">
      <c r="A14" s="15" t="s">
        <v>86</v>
      </c>
      <c r="B14" s="87">
        <v>3007536.1930612144</v>
      </c>
      <c r="C14" s="87">
        <v>3037915.3465264793</v>
      </c>
      <c r="D14" s="87">
        <v>3068601.3601277573</v>
      </c>
      <c r="E14" s="87">
        <v>3099597.3334623813</v>
      </c>
      <c r="F14" s="87">
        <v>3130906.3974367492</v>
      </c>
      <c r="G14" s="87">
        <v>3162531.714582575</v>
      </c>
      <c r="H14" s="87">
        <v>3194476.4793763389</v>
      </c>
      <c r="I14" s="87">
        <v>3226743.9185619587</v>
      </c>
      <c r="J14" s="87">
        <v>3259337.2914767261</v>
      </c>
      <c r="K14" s="87">
        <v>3292259.8903805315</v>
      </c>
      <c r="L14" s="87">
        <v>3325515.0407884195</v>
      </c>
      <c r="M14" s="87">
        <v>3359106.1018064837</v>
      </c>
      <c r="N14" s="87">
        <v>3393036.4664711952</v>
      </c>
      <c r="O14" s="87">
        <v>3427309.5620921161</v>
      </c>
      <c r="P14" s="87">
        <v>3461928.8505980968</v>
      </c>
      <c r="Q14" s="87">
        <v>3496897.8288869658</v>
      </c>
      <c r="R14" s="87">
        <v>3532220.0291787526</v>
      </c>
      <c r="S14" s="87">
        <v>3567899.0193724777</v>
      </c>
      <c r="T14" s="87">
        <v>3603938.4034065423</v>
      </c>
      <c r="U14" s="87">
        <v>3640341.8216227693</v>
      </c>
      <c r="V14" s="87">
        <v>3677112.9511341108</v>
      </c>
      <c r="W14" s="87">
        <v>3714255.5061960719</v>
      </c>
      <c r="X14" s="87">
        <v>3751773.2385818912</v>
      </c>
      <c r="Y14" s="87">
        <v>3789669.9379615067</v>
      </c>
      <c r="Z14" s="87">
        <v>3827949.43228435</v>
      </c>
      <c r="AA14" s="87">
        <v>3866615.5881660106</v>
      </c>
      <c r="AB14" s="87">
        <v>3905672.3112787995</v>
      </c>
      <c r="AC14" s="87">
        <v>3945123.5467462619</v>
      </c>
      <c r="AD14" s="87">
        <v>3984973.2795416787</v>
      </c>
      <c r="AE14" s="87">
        <v>4025225.5348905846</v>
      </c>
      <c r="AF14" s="87">
        <v>4065884.378677363</v>
      </c>
      <c r="AG14" s="87">
        <v>4106953.9178559221</v>
      </c>
      <c r="AH14" s="87">
        <v>4148438.300864567</v>
      </c>
      <c r="AI14" s="87">
        <v>4190341.7180450168</v>
      </c>
      <c r="AJ14" s="87">
        <v>4232668.4020656729</v>
      </c>
      <c r="AK14" s="87">
        <v>4275422.6283491636</v>
      </c>
      <c r="AL14" s="87">
        <v>4318608.7155042058</v>
      </c>
      <c r="AM14" s="87">
        <v>4362231.0257618232</v>
      </c>
      <c r="AN14" s="87">
        <v>4406293.9654159825</v>
      </c>
      <c r="AO14" s="87">
        <v>4450801.9852686692</v>
      </c>
      <c r="AP14" s="87">
        <v>4495759.5810794635</v>
      </c>
      <c r="AQ14" s="87">
        <v>4541171.29401966</v>
      </c>
      <c r="AR14" s="87">
        <v>4587041.7111309702</v>
      </c>
      <c r="AS14" s="87">
        <v>4633375.4657888599</v>
      </c>
      <c r="AT14" s="87">
        <v>4680177.2381705651</v>
      </c>
      <c r="AU14" s="87">
        <v>4727451.7557278434</v>
      </c>
      <c r="AV14" s="87">
        <v>4775203.7936644899</v>
      </c>
      <c r="AW14" s="87">
        <v>4823438.1754186768</v>
      </c>
      <c r="AX14" s="87">
        <v>4872159.7731501786</v>
      </c>
      <c r="AY14" s="87">
        <v>4921373.5082325041</v>
      </c>
      <c r="AZ14" s="87">
        <v>4971084.3517500069</v>
      </c>
      <c r="BA14" s="87">
        <v>5052839.7582985414</v>
      </c>
      <c r="BB14" s="87">
        <v>5135939.7299413225</v>
      </c>
      <c r="BC14" s="87">
        <v>5220406.379653736</v>
      </c>
      <c r="BD14" s="87">
        <v>5306262.1840853998</v>
      </c>
      <c r="BE14" s="87">
        <v>5393529.9895412251</v>
      </c>
      <c r="BF14" s="87">
        <v>5482233.0180608323</v>
      </c>
      <c r="BG14" s="87">
        <v>5572394.8735979619</v>
      </c>
      <c r="BH14" s="87">
        <v>5664039.5483014993</v>
      </c>
      <c r="BI14" s="87">
        <v>5757191.4288998144</v>
      </c>
      <c r="BJ14" s="87">
        <v>5851875.3031900804</v>
      </c>
      <c r="BK14" s="87">
        <v>5942600.688603241</v>
      </c>
      <c r="BL14" s="87">
        <v>6034732.6480002804</v>
      </c>
      <c r="BM14" s="87">
        <v>6128292.9884020565</v>
      </c>
      <c r="BN14" s="87">
        <v>6223303.8549176939</v>
      </c>
      <c r="BO14" s="87">
        <v>6319787.7359861825</v>
      </c>
      <c r="BP14" s="87">
        <v>6417767.4686992401</v>
      </c>
      <c r="BQ14" s="87">
        <v>6517266.2442067051</v>
      </c>
      <c r="BR14" s="87">
        <v>6618307.6132057179</v>
      </c>
      <c r="BS14" s="87">
        <v>6720915.4915150199</v>
      </c>
      <c r="BT14" s="87">
        <v>6825114.1657356769</v>
      </c>
      <c r="BU14" s="87">
        <v>6968555.4057452716</v>
      </c>
      <c r="BV14" s="87">
        <v>7115011.3043870674</v>
      </c>
      <c r="BW14" s="87">
        <v>7264545.2197766807</v>
      </c>
      <c r="BX14" s="87">
        <v>7417221.8416069653</v>
      </c>
      <c r="BY14" s="87">
        <v>7573107.2191333463</v>
      </c>
      <c r="BZ14" s="87">
        <v>7732268.7897473099</v>
      </c>
      <c r="CA14" s="87">
        <v>7894775.4081504177</v>
      </c>
      <c r="CB14" s="87">
        <v>8060697.3761414522</v>
      </c>
      <c r="CC14" s="87">
        <v>8230106.473029606</v>
      </c>
      <c r="CD14" s="87">
        <v>8403075.9866868351</v>
      </c>
      <c r="CE14" s="87">
        <v>8572688.4667713512</v>
      </c>
      <c r="CF14" s="87">
        <v>8745724.50192618</v>
      </c>
      <c r="CG14" s="87">
        <v>8922253.1951401625</v>
      </c>
      <c r="CH14" s="87">
        <v>9102345.0442163032</v>
      </c>
      <c r="CI14" s="87">
        <v>9286071.9699254744</v>
      </c>
      <c r="CJ14" s="87">
        <v>9473507.3447284326</v>
      </c>
      <c r="CK14" s="87">
        <v>9664726.0220775381</v>
      </c>
      <c r="CL14" s="87">
        <v>9859804.3663099427</v>
      </c>
      <c r="CM14" s="87">
        <v>10058820.283144148</v>
      </c>
      <c r="CN14" s="87">
        <v>10261853.250792146</v>
      </c>
      <c r="CO14" s="87">
        <v>10458782.032362236</v>
      </c>
      <c r="CP14" s="87">
        <v>10659489.950513495</v>
      </c>
      <c r="CQ14" s="87">
        <v>10864049.528282862</v>
      </c>
      <c r="CR14" s="87">
        <v>11072534.680451326</v>
      </c>
      <c r="CS14" s="87">
        <v>11285020.740252025</v>
      </c>
      <c r="CT14" s="87">
        <v>11501584.486590873</v>
      </c>
      <c r="CU14" s="87">
        <v>11722304.171789544</v>
      </c>
      <c r="CV14" s="87">
        <v>11947259.549860876</v>
      </c>
      <c r="CW14" s="87">
        <v>12176531.905326894</v>
      </c>
      <c r="CX14" s="87">
        <v>12410204.082589846</v>
      </c>
      <c r="CY14" s="87">
        <v>12729788.016463267</v>
      </c>
      <c r="CZ14" s="87">
        <v>13057601.782022798</v>
      </c>
      <c r="DA14" s="87">
        <v>13393857.311479056</v>
      </c>
      <c r="DB14" s="87">
        <v>13738771.994658746</v>
      </c>
      <c r="DC14" s="87">
        <v>14092568.819547605</v>
      </c>
      <c r="DD14" s="87">
        <v>14455476.51645254</v>
      </c>
      <c r="DE14" s="87">
        <v>14827729.705876214</v>
      </c>
      <c r="DF14" s="87">
        <v>15209569.050199615</v>
      </c>
      <c r="DG14" s="87">
        <v>15601241.409270754</v>
      </c>
      <c r="DH14" s="87">
        <v>16003000</v>
      </c>
    </row>
    <row r="15" spans="1:112" x14ac:dyDescent="0.25">
      <c r="A15" s="15" t="s">
        <v>87</v>
      </c>
      <c r="B15" s="87">
        <v>66159.861291690468</v>
      </c>
      <c r="C15" s="87">
        <v>66828.142718879259</v>
      </c>
      <c r="D15" s="87">
        <v>67503.174463514413</v>
      </c>
      <c r="E15" s="87">
        <v>68185.024710620637</v>
      </c>
      <c r="F15" s="87">
        <v>68873.762333960229</v>
      </c>
      <c r="G15" s="87">
        <v>69569.456902990132</v>
      </c>
      <c r="H15" s="87">
        <v>70272.178689889042</v>
      </c>
      <c r="I15" s="87">
        <v>70981.998676655596</v>
      </c>
      <c r="J15" s="87">
        <v>71698.988562278391</v>
      </c>
      <c r="K15" s="87">
        <v>72423.220769978172</v>
      </c>
      <c r="L15" s="87">
        <v>73154.768454523379</v>
      </c>
      <c r="M15" s="87">
        <v>73893.705509619584</v>
      </c>
      <c r="N15" s="87">
        <v>74640.106575373327</v>
      </c>
      <c r="O15" s="87">
        <v>75394.047045831656</v>
      </c>
      <c r="P15" s="87">
        <v>76155.603076597632</v>
      </c>
      <c r="Q15" s="87">
        <v>76924.851592522857</v>
      </c>
      <c r="R15" s="87">
        <v>77701.870295477653</v>
      </c>
      <c r="S15" s="87">
        <v>78486.737672199655</v>
      </c>
      <c r="T15" s="87">
        <v>79279.53300222187</v>
      </c>
      <c r="U15" s="87">
        <v>80080.336365880677</v>
      </c>
      <c r="V15" s="87">
        <v>80889.228652404709</v>
      </c>
      <c r="W15" s="87">
        <v>81706.29156808558</v>
      </c>
      <c r="X15" s="87">
        <v>82531.607644530901</v>
      </c>
      <c r="Y15" s="87">
        <v>83365.260247000915</v>
      </c>
      <c r="Z15" s="87">
        <v>84207.333582829218</v>
      </c>
      <c r="AA15" s="87">
        <v>85057.912709928496</v>
      </c>
      <c r="AB15" s="87">
        <v>85917.083545382338</v>
      </c>
      <c r="AC15" s="87">
        <v>86784.93287412358</v>
      </c>
      <c r="AD15" s="87">
        <v>87661.54835770058</v>
      </c>
      <c r="AE15" s="87">
        <v>88547.018543131911</v>
      </c>
      <c r="AF15" s="87">
        <v>89441.432871850353</v>
      </c>
      <c r="AG15" s="87">
        <v>90344.881688737718</v>
      </c>
      <c r="AH15" s="87">
        <v>91257.456251250216</v>
      </c>
      <c r="AI15" s="87">
        <v>92179.248738636568</v>
      </c>
      <c r="AJ15" s="87">
        <v>93110.352261249049</v>
      </c>
      <c r="AK15" s="87">
        <v>94050.860869948519</v>
      </c>
      <c r="AL15" s="87">
        <v>95000.869565604546</v>
      </c>
      <c r="AM15" s="87">
        <v>95960.474308691468</v>
      </c>
      <c r="AN15" s="87">
        <v>96929.772028981257</v>
      </c>
      <c r="AO15" s="87">
        <v>97908.860635334597</v>
      </c>
      <c r="AP15" s="87">
        <v>98897.839025590496</v>
      </c>
      <c r="AQ15" s="87">
        <v>99896.807096556062</v>
      </c>
      <c r="AR15" s="87">
        <v>100905.86575409705</v>
      </c>
      <c r="AS15" s="87">
        <v>101925.11692333037</v>
      </c>
      <c r="AT15" s="87">
        <v>102954.66355891956</v>
      </c>
      <c r="AU15" s="87">
        <v>103994.6096554743</v>
      </c>
      <c r="AV15" s="87">
        <v>105045.06025805487</v>
      </c>
      <c r="AW15" s="87">
        <v>106106.1214727827</v>
      </c>
      <c r="AX15" s="87">
        <v>107177.90047755829</v>
      </c>
      <c r="AY15" s="87">
        <v>108260.50553288717</v>
      </c>
      <c r="AZ15" s="87">
        <v>109354.04599281523</v>
      </c>
      <c r="BA15" s="87">
        <v>111152.50360392427</v>
      </c>
      <c r="BB15" s="87">
        <v>112980.53899379396</v>
      </c>
      <c r="BC15" s="87">
        <v>114838.63860424588</v>
      </c>
      <c r="BD15" s="87">
        <v>116727.29687721712</v>
      </c>
      <c r="BE15" s="87">
        <v>118647.01638633164</v>
      </c>
      <c r="BF15" s="87">
        <v>120598.30797063572</v>
      </c>
      <c r="BG15" s="87">
        <v>122581.69087053236</v>
      </c>
      <c r="BH15" s="87">
        <v>124597.69286595198</v>
      </c>
      <c r="BI15" s="87">
        <v>126646.85041679488</v>
      </c>
      <c r="BJ15" s="87">
        <v>128729.70880568355</v>
      </c>
      <c r="BK15" s="87">
        <v>130725.48825080482</v>
      </c>
      <c r="BL15" s="87">
        <v>132752.20954789268</v>
      </c>
      <c r="BM15" s="87">
        <v>134810.35240837291</v>
      </c>
      <c r="BN15" s="87">
        <v>136900.40398094596</v>
      </c>
      <c r="BO15" s="87">
        <v>139022.85896689171</v>
      </c>
      <c r="BP15" s="87">
        <v>141178.21973716223</v>
      </c>
      <c r="BQ15" s="87">
        <v>143366.99645128933</v>
      </c>
      <c r="BR15" s="87">
        <v>145589.70717813616</v>
      </c>
      <c r="BS15" s="87">
        <v>147846.87801852042</v>
      </c>
      <c r="BT15" s="87">
        <v>150139.04322973936</v>
      </c>
      <c r="BU15" s="87">
        <v>153294.46744855263</v>
      </c>
      <c r="BV15" s="87">
        <v>156516.20820826353</v>
      </c>
      <c r="BW15" s="87">
        <v>159805.65926238717</v>
      </c>
      <c r="BX15" s="87">
        <v>163164.24365651017</v>
      </c>
      <c r="BY15" s="87">
        <v>166593.41434391282</v>
      </c>
      <c r="BZ15" s="87">
        <v>170094.65481412955</v>
      </c>
      <c r="CA15" s="87">
        <v>173669.47973471944</v>
      </c>
      <c r="CB15" s="87">
        <v>177319.43560652487</v>
      </c>
      <c r="CC15" s="87">
        <v>181046.10143270157</v>
      </c>
      <c r="CD15" s="87">
        <v>184851.08940180909</v>
      </c>
      <c r="CE15" s="87">
        <v>188582.22925695725</v>
      </c>
      <c r="CF15" s="87">
        <v>192388.68056774102</v>
      </c>
      <c r="CG15" s="87">
        <v>196271.96346354979</v>
      </c>
      <c r="CH15" s="87">
        <v>200233.62875693201</v>
      </c>
      <c r="CI15" s="87">
        <v>204275.2585629212</v>
      </c>
      <c r="CJ15" s="87">
        <v>208398.46693086362</v>
      </c>
      <c r="CK15" s="87">
        <v>212604.9004889983</v>
      </c>
      <c r="CL15" s="87">
        <v>216896.23910204813</v>
      </c>
      <c r="CM15" s="87">
        <v>221274.19654208407</v>
      </c>
      <c r="CN15" s="87">
        <v>225740.52117293025</v>
      </c>
      <c r="CO15" s="87">
        <v>230072.5657558277</v>
      </c>
      <c r="CP15" s="87">
        <v>234487.74388590886</v>
      </c>
      <c r="CQ15" s="87">
        <v>238987.65092687219</v>
      </c>
      <c r="CR15" s="87">
        <v>243573.91285803888</v>
      </c>
      <c r="CS15" s="87">
        <v>248248.18686187835</v>
      </c>
      <c r="CT15" s="87">
        <v>253012.16192280801</v>
      </c>
      <c r="CU15" s="87">
        <v>257867.55943748477</v>
      </c>
      <c r="CV15" s="87">
        <v>262816.13383680757</v>
      </c>
      <c r="CW15" s="87">
        <v>267859.67321985704</v>
      </c>
      <c r="CX15" s="87">
        <v>273000.00000000047</v>
      </c>
      <c r="CY15" s="87">
        <v>279633.6724427719</v>
      </c>
      <c r="CZ15" s="87">
        <v>286428.53759645164</v>
      </c>
      <c r="DA15" s="87">
        <v>293388.5123095538</v>
      </c>
      <c r="DB15" s="87">
        <v>300517.60860674642</v>
      </c>
      <c r="DC15" s="87">
        <v>307819.93600155273</v>
      </c>
      <c r="DD15" s="87">
        <v>315299.70386524923</v>
      </c>
      <c r="DE15" s="87">
        <v>322961.22385332576</v>
      </c>
      <c r="DF15" s="87">
        <v>330808.91239090642</v>
      </c>
      <c r="DG15" s="87">
        <v>338847.29321856477</v>
      </c>
      <c r="DH15" s="87">
        <v>347080.99999999948</v>
      </c>
    </row>
    <row r="16" spans="1:112" x14ac:dyDescent="0.25">
      <c r="A16" s="15" t="s">
        <v>88</v>
      </c>
      <c r="B16" s="87">
        <v>177880.35966337295</v>
      </c>
      <c r="C16" s="87">
        <v>179677.13097310398</v>
      </c>
      <c r="D16" s="87">
        <v>181492.05148798379</v>
      </c>
      <c r="E16" s="87">
        <v>183325.30453331696</v>
      </c>
      <c r="F16" s="87">
        <v>185177.0752861787</v>
      </c>
      <c r="G16" s="87">
        <v>187047.55079411986</v>
      </c>
      <c r="H16" s="87">
        <v>188936.91999406044</v>
      </c>
      <c r="I16" s="87">
        <v>190845.37373137419</v>
      </c>
      <c r="J16" s="87">
        <v>192773.10477916582</v>
      </c>
      <c r="K16" s="87">
        <v>194720.30785774323</v>
      </c>
      <c r="L16" s="87">
        <v>196687.17965428607</v>
      </c>
      <c r="M16" s="87">
        <v>198673.91884271323</v>
      </c>
      <c r="N16" s="87">
        <v>200680.72610375076</v>
      </c>
      <c r="O16" s="87">
        <v>202707.8041452028</v>
      </c>
      <c r="P16" s="87">
        <v>204755.35772242708</v>
      </c>
      <c r="Q16" s="87">
        <v>206823.59365901726</v>
      </c>
      <c r="R16" s="87">
        <v>208912.72086769427</v>
      </c>
      <c r="S16" s="87">
        <v>211022.95037140834</v>
      </c>
      <c r="T16" s="87">
        <v>213154.49532465488</v>
      </c>
      <c r="U16" s="87">
        <v>215307.57103500495</v>
      </c>
      <c r="V16" s="87">
        <v>217482.39498485374</v>
      </c>
      <c r="W16" s="87">
        <v>219679.1868533876</v>
      </c>
      <c r="X16" s="87">
        <v>221898.16853877532</v>
      </c>
      <c r="Y16" s="87">
        <v>224139.5641805811</v>
      </c>
      <c r="Z16" s="87">
        <v>226403.60018240512</v>
      </c>
      <c r="AA16" s="87">
        <v>228690.50523475261</v>
      </c>
      <c r="AB16" s="87">
        <v>231000.51033813393</v>
      </c>
      <c r="AC16" s="87">
        <v>233333.84882639791</v>
      </c>
      <c r="AD16" s="87">
        <v>235690.75639030087</v>
      </c>
      <c r="AE16" s="87">
        <v>238071.47110131397</v>
      </c>
      <c r="AF16" s="87">
        <v>240476.23343567067</v>
      </c>
      <c r="AG16" s="87">
        <v>242905.28629865727</v>
      </c>
      <c r="AH16" s="87">
        <v>245358.87504914877</v>
      </c>
      <c r="AI16" s="87">
        <v>247837.24752439273</v>
      </c>
      <c r="AJ16" s="87">
        <v>250340.65406504317</v>
      </c>
      <c r="AK16" s="87">
        <v>252869.34754044766</v>
      </c>
      <c r="AL16" s="87">
        <v>255423.58337418962</v>
      </c>
      <c r="AM16" s="87">
        <v>258003.61956988848</v>
      </c>
      <c r="AN16" s="87">
        <v>260609.71673726113</v>
      </c>
      <c r="AO16" s="87">
        <v>263242.13811844558</v>
      </c>
      <c r="AP16" s="87">
        <v>265901.14961459179</v>
      </c>
      <c r="AQ16" s="87">
        <v>268587.01981271897</v>
      </c>
      <c r="AR16" s="87">
        <v>271300.02001284744</v>
      </c>
      <c r="AS16" s="87">
        <v>274040.42425540142</v>
      </c>
      <c r="AT16" s="87">
        <v>276808.50934889028</v>
      </c>
      <c r="AU16" s="87">
        <v>279604.55489786889</v>
      </c>
      <c r="AV16" s="87">
        <v>282428.84333118069</v>
      </c>
      <c r="AW16" s="87">
        <v>285281.65993048553</v>
      </c>
      <c r="AX16" s="87">
        <v>288163.29285907623</v>
      </c>
      <c r="AY16" s="87">
        <v>291074.03319098603</v>
      </c>
      <c r="AZ16" s="87">
        <v>294014.17494038976</v>
      </c>
      <c r="BA16" s="87">
        <v>298849.58844425069</v>
      </c>
      <c r="BB16" s="87">
        <v>303764.52608587843</v>
      </c>
      <c r="BC16" s="87">
        <v>308760.29573449271</v>
      </c>
      <c r="BD16" s="87">
        <v>313838.22676878166</v>
      </c>
      <c r="BE16" s="87">
        <v>318999.67043065006</v>
      </c>
      <c r="BF16" s="87">
        <v>324246.00018478627</v>
      </c>
      <c r="BG16" s="87">
        <v>329578.61208414205</v>
      </c>
      <c r="BH16" s="87">
        <v>334998.92514142417</v>
      </c>
      <c r="BI16" s="87">
        <v>340508.38170669408</v>
      </c>
      <c r="BJ16" s="87">
        <v>346108.44785117864</v>
      </c>
      <c r="BK16" s="87">
        <v>351474.38965601014</v>
      </c>
      <c r="BL16" s="87">
        <v>356923.52310678852</v>
      </c>
      <c r="BM16" s="87">
        <v>362457.13797709072</v>
      </c>
      <c r="BN16" s="87">
        <v>368076.54403668264</v>
      </c>
      <c r="BO16" s="87">
        <v>373783.07136153319</v>
      </c>
      <c r="BP16" s="87">
        <v>379578.07064863411</v>
      </c>
      <c r="BQ16" s="87">
        <v>385462.91353570117</v>
      </c>
      <c r="BR16" s="87">
        <v>391438.99292583141</v>
      </c>
      <c r="BS16" s="87">
        <v>397507.72331719421</v>
      </c>
      <c r="BT16" s="87">
        <v>403670.54113783414</v>
      </c>
      <c r="BU16" s="87">
        <v>412154.35570416728</v>
      </c>
      <c r="BV16" s="87">
        <v>420816.47188595409</v>
      </c>
      <c r="BW16" s="87">
        <v>429660.6369911803</v>
      </c>
      <c r="BX16" s="87">
        <v>438690.67708380404</v>
      </c>
      <c r="BY16" s="87">
        <v>447910.49863894528</v>
      </c>
      <c r="BZ16" s="87">
        <v>457324.09023286129</v>
      </c>
      <c r="CA16" s="87">
        <v>466935.52426843997</v>
      </c>
      <c r="CB16" s="87">
        <v>476748.95873695711</v>
      </c>
      <c r="CC16" s="87">
        <v>486768.6390168608</v>
      </c>
      <c r="CD16" s="87">
        <v>496998.8997103587</v>
      </c>
      <c r="CE16" s="87">
        <v>507030.60906449333</v>
      </c>
      <c r="CF16" s="87">
        <v>517264.80416381668</v>
      </c>
      <c r="CG16" s="87">
        <v>527705.5720961378</v>
      </c>
      <c r="CH16" s="87">
        <v>538357.08244537783</v>
      </c>
      <c r="CI16" s="87">
        <v>549223.58895671868</v>
      </c>
      <c r="CJ16" s="87">
        <v>560309.43123536254</v>
      </c>
      <c r="CK16" s="87">
        <v>571619.03647957812</v>
      </c>
      <c r="CL16" s="87">
        <v>583156.92124873039</v>
      </c>
      <c r="CM16" s="87">
        <v>594927.69326699548</v>
      </c>
      <c r="CN16" s="87">
        <v>606936.05326348299</v>
      </c>
      <c r="CO16" s="87">
        <v>618583.38192226202</v>
      </c>
      <c r="CP16" s="87">
        <v>630454.22715112485</v>
      </c>
      <c r="CQ16" s="87">
        <v>642552.87831620558</v>
      </c>
      <c r="CR16" s="87">
        <v>654883.70709817018</v>
      </c>
      <c r="CS16" s="87">
        <v>667451.16907186282</v>
      </c>
      <c r="CT16" s="87">
        <v>680259.80531626719</v>
      </c>
      <c r="CU16" s="87">
        <v>693314.24405536125</v>
      </c>
      <c r="CV16" s="87">
        <v>706619.20233046322</v>
      </c>
      <c r="CW16" s="87">
        <v>720179.48770466936</v>
      </c>
      <c r="CX16" s="87">
        <v>733999.99999999988</v>
      </c>
      <c r="CY16" s="87">
        <v>744767.99974334193</v>
      </c>
      <c r="CZ16" s="87">
        <v>755693.96926661942</v>
      </c>
      <c r="DA16" s="87">
        <v>766780.22603379667</v>
      </c>
      <c r="DB16" s="87">
        <v>778029.12150672812</v>
      </c>
      <c r="DC16" s="87">
        <v>789443.04164391756</v>
      </c>
      <c r="DD16" s="87">
        <v>801024.4074065946</v>
      </c>
      <c r="DE16" s="87">
        <v>812775.67527221434</v>
      </c>
      <c r="DF16" s="87">
        <v>824699.33775549207</v>
      </c>
      <c r="DG16" s="87">
        <v>836797.92393707996</v>
      </c>
      <c r="DH16" s="87">
        <v>849074.00000000047</v>
      </c>
    </row>
    <row r="17" spans="1:112" x14ac:dyDescent="0.25">
      <c r="A17" s="15" t="s">
        <v>89</v>
      </c>
      <c r="B17" s="87">
        <v>665718.45775924367</v>
      </c>
      <c r="C17" s="87">
        <v>672442.88662549865</v>
      </c>
      <c r="D17" s="87">
        <v>679235.23901565524</v>
      </c>
      <c r="E17" s="87">
        <v>686096.20102591452</v>
      </c>
      <c r="F17" s="87">
        <v>693026.46568274195</v>
      </c>
      <c r="G17" s="87">
        <v>700026.73301287065</v>
      </c>
      <c r="H17" s="87">
        <v>707097.71011401096</v>
      </c>
      <c r="I17" s="87">
        <v>714240.1112262737</v>
      </c>
      <c r="J17" s="87">
        <v>721454.65780431684</v>
      </c>
      <c r="K17" s="87">
        <v>728742.07859021914</v>
      </c>
      <c r="L17" s="87">
        <v>736103.1096870898</v>
      </c>
      <c r="M17" s="87">
        <v>743538.49463342421</v>
      </c>
      <c r="N17" s="87">
        <v>751048.98447820626</v>
      </c>
      <c r="O17" s="87">
        <v>758635.3378567741</v>
      </c>
      <c r="P17" s="87">
        <v>766298.32106744871</v>
      </c>
      <c r="Q17" s="87">
        <v>774038.70814893802</v>
      </c>
      <c r="R17" s="87">
        <v>781857.28095852351</v>
      </c>
      <c r="S17" s="87">
        <v>789754.82925103384</v>
      </c>
      <c r="T17" s="87">
        <v>797732.15075862</v>
      </c>
      <c r="U17" s="87">
        <v>805790.05127133336</v>
      </c>
      <c r="V17" s="87">
        <v>813929.3447185196</v>
      </c>
      <c r="W17" s="87">
        <v>822150.85325102974</v>
      </c>
      <c r="X17" s="87">
        <v>830455.40732427244</v>
      </c>
      <c r="Y17" s="87">
        <v>838843.84578209324</v>
      </c>
      <c r="Z17" s="87">
        <v>847317.01594150823</v>
      </c>
      <c r="AA17" s="87">
        <v>855875.77367829101</v>
      </c>
      <c r="AB17" s="87">
        <v>864520.9835134251</v>
      </c>
      <c r="AC17" s="87">
        <v>873253.51870042935</v>
      </c>
      <c r="AD17" s="87">
        <v>882074.26131356496</v>
      </c>
      <c r="AE17" s="87">
        <v>890984.10233693419</v>
      </c>
      <c r="AF17" s="87">
        <v>899983.94175447896</v>
      </c>
      <c r="AG17" s="87">
        <v>909074.68864088785</v>
      </c>
      <c r="AH17" s="87">
        <v>918257.26125342224</v>
      </c>
      <c r="AI17" s="87">
        <v>927532.58712466899</v>
      </c>
      <c r="AJ17" s="87">
        <v>936901.60315623134</v>
      </c>
      <c r="AK17" s="87">
        <v>946365.25571336504</v>
      </c>
      <c r="AL17" s="87">
        <v>955924.50072057091</v>
      </c>
      <c r="AM17" s="87">
        <v>965580.30375815241</v>
      </c>
      <c r="AN17" s="87">
        <v>975333.64015975001</v>
      </c>
      <c r="AO17" s="87">
        <v>985185.49511085858</v>
      </c>
      <c r="AP17" s="87">
        <v>995136.86374834331</v>
      </c>
      <c r="AQ17" s="87">
        <v>1005188.7512609527</v>
      </c>
      <c r="AR17" s="87">
        <v>1015342.1729908611</v>
      </c>
      <c r="AS17" s="87">
        <v>1025598.1545362233</v>
      </c>
      <c r="AT17" s="87">
        <v>1035957.7318547709</v>
      </c>
      <c r="AU17" s="87">
        <v>1046421.9513684552</v>
      </c>
      <c r="AV17" s="87">
        <v>1056991.8700691466</v>
      </c>
      <c r="AW17" s="87">
        <v>1067668.5556254005</v>
      </c>
      <c r="AX17" s="87">
        <v>1078453.0864903035</v>
      </c>
      <c r="AY17" s="87">
        <v>1089346.5520104072</v>
      </c>
      <c r="AZ17" s="87">
        <v>1100350.0525357642</v>
      </c>
      <c r="BA17" s="87">
        <v>1118446.6205127479</v>
      </c>
      <c r="BB17" s="87">
        <v>1136840.8081170411</v>
      </c>
      <c r="BC17" s="87">
        <v>1155537.5100581085</v>
      </c>
      <c r="BD17" s="87">
        <v>1174541.7015447458</v>
      </c>
      <c r="BE17" s="87">
        <v>1193858.4396089863</v>
      </c>
      <c r="BF17" s="87">
        <v>1213492.8644517821</v>
      </c>
      <c r="BG17" s="87">
        <v>1233450.2008108154</v>
      </c>
      <c r="BH17" s="87">
        <v>1253735.7593508069</v>
      </c>
      <c r="BI17" s="87">
        <v>1274354.9380766877</v>
      </c>
      <c r="BJ17" s="87">
        <v>1295313.223770011</v>
      </c>
      <c r="BK17" s="87">
        <v>1315395.29752733</v>
      </c>
      <c r="BL17" s="87">
        <v>1335788.7165863058</v>
      </c>
      <c r="BM17" s="87">
        <v>1356498.3079333359</v>
      </c>
      <c r="BN17" s="87">
        <v>1377528.9733906917</v>
      </c>
      <c r="BO17" s="87">
        <v>1398885.6907767467</v>
      </c>
      <c r="BP17" s="87">
        <v>1420573.5150841938</v>
      </c>
      <c r="BQ17" s="87">
        <v>1442597.5796765278</v>
      </c>
      <c r="BR17" s="87">
        <v>1464963.0975030779</v>
      </c>
      <c r="BS17" s="87">
        <v>1487675.3623328786</v>
      </c>
      <c r="BT17" s="87">
        <v>1510739.7500076713</v>
      </c>
      <c r="BU17" s="87">
        <v>1542490.4838138255</v>
      </c>
      <c r="BV17" s="87">
        <v>1574908.5126304037</v>
      </c>
      <c r="BW17" s="87">
        <v>1608007.8607830689</v>
      </c>
      <c r="BX17" s="87">
        <v>1641802.8473422481</v>
      </c>
      <c r="BY17" s="87">
        <v>1676308.092317688</v>
      </c>
      <c r="BZ17" s="87">
        <v>1711538.522983202</v>
      </c>
      <c r="CA17" s="87">
        <v>1747509.3803343393</v>
      </c>
      <c r="CB17" s="87">
        <v>1784236.2256817734</v>
      </c>
      <c r="CC17" s="87">
        <v>1821734.9473832657</v>
      </c>
      <c r="CD17" s="87">
        <v>1860021.7677171056</v>
      </c>
      <c r="CE17" s="87">
        <v>1897565.5083108486</v>
      </c>
      <c r="CF17" s="87">
        <v>1935867.0531852914</v>
      </c>
      <c r="CG17" s="87">
        <v>1974941.6982943998</v>
      </c>
      <c r="CH17" s="87">
        <v>2014805.0483344023</v>
      </c>
      <c r="CI17" s="87">
        <v>2055473.0229756194</v>
      </c>
      <c r="CJ17" s="87">
        <v>2096961.86322008</v>
      </c>
      <c r="CK17" s="87">
        <v>2139288.1378874634</v>
      </c>
      <c r="CL17" s="87">
        <v>2182468.7502319608</v>
      </c>
      <c r="CM17" s="87">
        <v>2226520.9446926881</v>
      </c>
      <c r="CN17" s="87">
        <v>2271462.3137803655</v>
      </c>
      <c r="CO17" s="87">
        <v>2315052.5206273226</v>
      </c>
      <c r="CP17" s="87">
        <v>2359479.23976041</v>
      </c>
      <c r="CQ17" s="87">
        <v>2404758.5241616052</v>
      </c>
      <c r="CR17" s="87">
        <v>2450906.7348755794</v>
      </c>
      <c r="CS17" s="87">
        <v>2497940.5469215396</v>
      </c>
      <c r="CT17" s="87">
        <v>2545876.9553185129</v>
      </c>
      <c r="CU17" s="87">
        <v>2594733.2812262676</v>
      </c>
      <c r="CV17" s="87">
        <v>2644527.1782040684</v>
      </c>
      <c r="CW17" s="87">
        <v>2695276.6385895521</v>
      </c>
      <c r="CX17" s="87">
        <v>2747000.0000000098</v>
      </c>
      <c r="CY17" s="87">
        <v>2833919.4368826672</v>
      </c>
      <c r="CZ17" s="87">
        <v>2923589.1426069699</v>
      </c>
      <c r="DA17" s="87">
        <v>3016096.1400411343</v>
      </c>
      <c r="DB17" s="87">
        <v>3111530.2055949504</v>
      </c>
      <c r="DC17" s="87">
        <v>3209983.9563462036</v>
      </c>
      <c r="DD17" s="87">
        <v>3311552.939923916</v>
      </c>
      <c r="DE17" s="87">
        <v>3416335.7272356367</v>
      </c>
      <c r="DF17" s="87">
        <v>3524434.0081287655</v>
      </c>
      <c r="DG17" s="87">
        <v>3635952.6900787614</v>
      </c>
      <c r="DH17" s="87">
        <v>3750999.9999999958</v>
      </c>
    </row>
    <row r="18" spans="1:112" x14ac:dyDescent="0.25">
      <c r="A18" s="2" t="s">
        <v>193</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row>
    <row r="19" spans="1:112" x14ac:dyDescent="0.25">
      <c r="A19" s="15" t="s">
        <v>3</v>
      </c>
      <c r="B19" s="87">
        <v>288461.25319426478</v>
      </c>
      <c r="C19" s="87">
        <v>289615.0982070418</v>
      </c>
      <c r="D19" s="87">
        <v>290773.55859987001</v>
      </c>
      <c r="E19" s="87">
        <v>291936.65283426951</v>
      </c>
      <c r="F19" s="87">
        <v>293104.39944560657</v>
      </c>
      <c r="G19" s="87">
        <v>294276.81704338896</v>
      </c>
      <c r="H19" s="87">
        <v>295453.9243115625</v>
      </c>
      <c r="I19" s="87">
        <v>296635.74000880885</v>
      </c>
      <c r="J19" s="87">
        <v>297822.28296884405</v>
      </c>
      <c r="K19" s="87">
        <v>299013.57210071944</v>
      </c>
      <c r="L19" s="87">
        <v>300209.62638912234</v>
      </c>
      <c r="M19" s="87">
        <v>301410.46489467879</v>
      </c>
      <c r="N19" s="87">
        <v>302616.10675425752</v>
      </c>
      <c r="O19" s="87">
        <v>303826.5711812746</v>
      </c>
      <c r="P19" s="87">
        <v>305041.87746599963</v>
      </c>
      <c r="Q19" s="87">
        <v>306262.04497586365</v>
      </c>
      <c r="R19" s="87">
        <v>307487.09315576713</v>
      </c>
      <c r="S19" s="87">
        <v>308717.0415283902</v>
      </c>
      <c r="T19" s="87">
        <v>309951.90969450376</v>
      </c>
      <c r="U19" s="87">
        <v>311191.71733328176</v>
      </c>
      <c r="V19" s="87">
        <v>312436.48420261504</v>
      </c>
      <c r="W19" s="87">
        <v>313998.66662362806</v>
      </c>
      <c r="X19" s="87">
        <v>315568.65995674615</v>
      </c>
      <c r="Y19" s="87">
        <v>317146.5032565298</v>
      </c>
      <c r="Z19" s="87">
        <v>318732.23577281239</v>
      </c>
      <c r="AA19" s="87">
        <v>320325.8969516764</v>
      </c>
      <c r="AB19" s="87">
        <v>321927.52643643477</v>
      </c>
      <c r="AC19" s="87">
        <v>323537.16406861693</v>
      </c>
      <c r="AD19" s="87">
        <v>325154.84988895996</v>
      </c>
      <c r="AE19" s="87">
        <v>326780.62413840473</v>
      </c>
      <c r="AF19" s="87">
        <v>328414.52725909709</v>
      </c>
      <c r="AG19" s="87">
        <v>330385.01442265155</v>
      </c>
      <c r="AH19" s="87">
        <v>332367.32450918737</v>
      </c>
      <c r="AI19" s="87">
        <v>334361.52845624241</v>
      </c>
      <c r="AJ19" s="87">
        <v>336367.69762697979</v>
      </c>
      <c r="AK19" s="87">
        <v>338385.90381274151</v>
      </c>
      <c r="AL19" s="87">
        <v>340416.2192356179</v>
      </c>
      <c r="AM19" s="87">
        <v>342458.71655103157</v>
      </c>
      <c r="AN19" s="87">
        <v>344513.46885033767</v>
      </c>
      <c r="AO19" s="87">
        <v>346580.54966343957</v>
      </c>
      <c r="AP19" s="87">
        <v>348660.03296142013</v>
      </c>
      <c r="AQ19" s="87">
        <v>351100.65319215</v>
      </c>
      <c r="AR19" s="87">
        <v>353558.35776449495</v>
      </c>
      <c r="AS19" s="87">
        <v>356033.2662688464</v>
      </c>
      <c r="AT19" s="87">
        <v>358525.49913272838</v>
      </c>
      <c r="AU19" s="87">
        <v>361035.17762665736</v>
      </c>
      <c r="AV19" s="87">
        <v>363562.42387004389</v>
      </c>
      <c r="AW19" s="87">
        <v>366107.36083713424</v>
      </c>
      <c r="AX19" s="87">
        <v>368670.11236299411</v>
      </c>
      <c r="AY19" s="87">
        <v>371250.80314953503</v>
      </c>
      <c r="AZ19" s="87">
        <v>373849.55877158145</v>
      </c>
      <c r="BA19" s="87">
        <v>377214.20480052562</v>
      </c>
      <c r="BB19" s="87">
        <v>380609.13264373032</v>
      </c>
      <c r="BC19" s="87">
        <v>384034.6148375239</v>
      </c>
      <c r="BD19" s="87">
        <v>387490.92637106159</v>
      </c>
      <c r="BE19" s="87">
        <v>390978.34470840113</v>
      </c>
      <c r="BF19" s="87">
        <v>394497.14981077658</v>
      </c>
      <c r="BG19" s="87">
        <v>398047.62415907363</v>
      </c>
      <c r="BH19" s="87">
        <v>401630.05277650518</v>
      </c>
      <c r="BI19" s="87">
        <v>405244.72325149371</v>
      </c>
      <c r="BJ19" s="87">
        <v>408891.9257607577</v>
      </c>
      <c r="BK19" s="87">
        <v>411345.27731532231</v>
      </c>
      <c r="BL19" s="87">
        <v>413813.34897921432</v>
      </c>
      <c r="BM19" s="87">
        <v>416296.22907308972</v>
      </c>
      <c r="BN19" s="87">
        <v>418794.00644752837</v>
      </c>
      <c r="BO19" s="87">
        <v>421306.77048621362</v>
      </c>
      <c r="BP19" s="87">
        <v>423834.6111091309</v>
      </c>
      <c r="BQ19" s="87">
        <v>426377.61877578584</v>
      </c>
      <c r="BR19" s="87">
        <v>428935.88448844064</v>
      </c>
      <c r="BS19" s="87">
        <v>431509.49979537138</v>
      </c>
      <c r="BT19" s="87">
        <v>434098.55679414456</v>
      </c>
      <c r="BU19" s="87">
        <v>440610.03514605656</v>
      </c>
      <c r="BV19" s="87">
        <v>447219.18567324727</v>
      </c>
      <c r="BW19" s="87">
        <v>453927.4734583458</v>
      </c>
      <c r="BX19" s="87">
        <v>460736.38556022086</v>
      </c>
      <c r="BY19" s="87">
        <v>467647.43134362402</v>
      </c>
      <c r="BZ19" s="87">
        <v>474662.14281377819</v>
      </c>
      <c r="CA19" s="87">
        <v>481782.07495598478</v>
      </c>
      <c r="CB19" s="87">
        <v>489008.8060803244</v>
      </c>
      <c r="CC19" s="87">
        <v>496343.93817152904</v>
      </c>
      <c r="CD19" s="87">
        <v>503789.09724410169</v>
      </c>
      <c r="CE19" s="87">
        <v>510842.14460551919</v>
      </c>
      <c r="CF19" s="87">
        <v>517993.93462999648</v>
      </c>
      <c r="CG19" s="87">
        <v>525245.84971481643</v>
      </c>
      <c r="CH19" s="87">
        <v>532599.29161082394</v>
      </c>
      <c r="CI19" s="87">
        <v>540055.68169337558</v>
      </c>
      <c r="CJ19" s="87">
        <v>547616.46123708272</v>
      </c>
      <c r="CK19" s="87">
        <v>555283.09169440204</v>
      </c>
      <c r="CL19" s="87">
        <v>563057.05497812375</v>
      </c>
      <c r="CM19" s="87">
        <v>570939.85374781745</v>
      </c>
      <c r="CN19" s="87">
        <v>578933.01170028746</v>
      </c>
      <c r="CO19" s="87">
        <v>589353.80591089244</v>
      </c>
      <c r="CP19" s="87">
        <v>599962.17441728839</v>
      </c>
      <c r="CQ19" s="87">
        <v>610761.49355679948</v>
      </c>
      <c r="CR19" s="87">
        <v>621755.20044082182</v>
      </c>
      <c r="CS19" s="87">
        <v>632946.79404875648</v>
      </c>
      <c r="CT19" s="87">
        <v>644339.83634163393</v>
      </c>
      <c r="CU19" s="87">
        <v>655937.9533957832</v>
      </c>
      <c r="CV19" s="87">
        <v>667744.83655690716</v>
      </c>
      <c r="CW19" s="87">
        <v>679764.24361493136</v>
      </c>
      <c r="CX19" s="87">
        <v>692000</v>
      </c>
      <c r="CY19" s="87">
        <v>709793.42238592706</v>
      </c>
      <c r="CZ19" s="87">
        <v>728044.36772012583</v>
      </c>
      <c r="DA19" s="87">
        <v>746764.60030761047</v>
      </c>
      <c r="DB19" s="87">
        <v>765966.18694941874</v>
      </c>
      <c r="DC19" s="87">
        <v>785661.50472070323</v>
      </c>
      <c r="DD19" s="87">
        <v>805863.2489488225</v>
      </c>
      <c r="DE19" s="87">
        <v>826584.441396571</v>
      </c>
      <c r="DF19" s="87">
        <v>847838.43865582638</v>
      </c>
      <c r="DG19" s="87">
        <v>869638.94075702294</v>
      </c>
      <c r="DH19" s="87">
        <v>891999.99999999965</v>
      </c>
    </row>
    <row r="20" spans="1:112" x14ac:dyDescent="0.25">
      <c r="A20" s="15" t="s">
        <v>5</v>
      </c>
      <c r="B20" s="87">
        <v>931646.25567699911</v>
      </c>
      <c r="C20" s="87">
        <v>937236.13321106101</v>
      </c>
      <c r="D20" s="87">
        <v>942859.55001032737</v>
      </c>
      <c r="E20" s="87">
        <v>948516.70731038938</v>
      </c>
      <c r="F20" s="87">
        <v>954207.80755425175</v>
      </c>
      <c r="G20" s="87">
        <v>959933.0543995772</v>
      </c>
      <c r="H20" s="87">
        <v>965692.65272597456</v>
      </c>
      <c r="I20" s="87">
        <v>971486.80864233058</v>
      </c>
      <c r="J20" s="87">
        <v>977315.72949418449</v>
      </c>
      <c r="K20" s="87">
        <v>983179.62387114961</v>
      </c>
      <c r="L20" s="87">
        <v>989078.70161437674</v>
      </c>
      <c r="M20" s="87">
        <v>996991.33122729207</v>
      </c>
      <c r="N20" s="87">
        <v>1004967.2618771107</v>
      </c>
      <c r="O20" s="87">
        <v>1013006.9999721278</v>
      </c>
      <c r="P20" s="87">
        <v>1021111.055971905</v>
      </c>
      <c r="Q20" s="87">
        <v>1029279.9444196807</v>
      </c>
      <c r="R20" s="87">
        <v>1037514.1839750384</v>
      </c>
      <c r="S20" s="87">
        <v>1045814.297446839</v>
      </c>
      <c r="T20" s="87">
        <v>1054180.811826414</v>
      </c>
      <c r="U20" s="87">
        <v>1062614.2583210256</v>
      </c>
      <c r="V20" s="87">
        <v>1071115.1723875941</v>
      </c>
      <c r="W20" s="87">
        <v>1082897.4392838576</v>
      </c>
      <c r="X20" s="87">
        <v>1094809.3111159799</v>
      </c>
      <c r="Y20" s="87">
        <v>1106852.2135382558</v>
      </c>
      <c r="Z20" s="87">
        <v>1119027.5878871763</v>
      </c>
      <c r="AA20" s="87">
        <v>1131336.8913539355</v>
      </c>
      <c r="AB20" s="87">
        <v>1143781.5971588285</v>
      </c>
      <c r="AC20" s="87">
        <v>1156363.1947275756</v>
      </c>
      <c r="AD20" s="87">
        <v>1169083.1898695789</v>
      </c>
      <c r="AE20" s="87">
        <v>1181943.104958144</v>
      </c>
      <c r="AF20" s="87">
        <v>1194944.479112684</v>
      </c>
      <c r="AG20" s="87">
        <v>1205698.9794246978</v>
      </c>
      <c r="AH20" s="87">
        <v>1216550.2702395197</v>
      </c>
      <c r="AI20" s="87">
        <v>1227499.222671675</v>
      </c>
      <c r="AJ20" s="87">
        <v>1238546.7156757198</v>
      </c>
      <c r="AK20" s="87">
        <v>1249693.6361168008</v>
      </c>
      <c r="AL20" s="87">
        <v>1260940.8788418516</v>
      </c>
      <c r="AM20" s="87">
        <v>1272289.3467514282</v>
      </c>
      <c r="AN20" s="87">
        <v>1283739.9508721905</v>
      </c>
      <c r="AO20" s="87">
        <v>1295293.6104300397</v>
      </c>
      <c r="AP20" s="87">
        <v>1306951.2529239082</v>
      </c>
      <c r="AQ20" s="87">
        <v>1316099.9116943753</v>
      </c>
      <c r="AR20" s="87">
        <v>1325312.6110762358</v>
      </c>
      <c r="AS20" s="87">
        <v>1334589.7993537693</v>
      </c>
      <c r="AT20" s="87">
        <v>1343931.9279492458</v>
      </c>
      <c r="AU20" s="87">
        <v>1353339.4514448901</v>
      </c>
      <c r="AV20" s="87">
        <v>1362812.827605004</v>
      </c>
      <c r="AW20" s="87">
        <v>1372352.5173982391</v>
      </c>
      <c r="AX20" s="87">
        <v>1381958.9850200266</v>
      </c>
      <c r="AY20" s="87">
        <v>1391632.6979151666</v>
      </c>
      <c r="AZ20" s="87">
        <v>1401374.126800573</v>
      </c>
      <c r="BA20" s="87">
        <v>1411183.7456881767</v>
      </c>
      <c r="BB20" s="87">
        <v>1421062.0319079936</v>
      </c>
      <c r="BC20" s="87">
        <v>1431009.4661313496</v>
      </c>
      <c r="BD20" s="87">
        <v>1441026.532394269</v>
      </c>
      <c r="BE20" s="87">
        <v>1451113.7181210285</v>
      </c>
      <c r="BF20" s="87">
        <v>1461271.5141478754</v>
      </c>
      <c r="BG20" s="87">
        <v>1471500.4147469106</v>
      </c>
      <c r="BH20" s="87">
        <v>1481800.9176501387</v>
      </c>
      <c r="BI20" s="87">
        <v>1492173.5240736895</v>
      </c>
      <c r="BJ20" s="87">
        <v>1502618.7387422046</v>
      </c>
      <c r="BK20" s="87">
        <v>1511634.4511746578</v>
      </c>
      <c r="BL20" s="87">
        <v>1520704.2578817056</v>
      </c>
      <c r="BM20" s="87">
        <v>1529828.4834289961</v>
      </c>
      <c r="BN20" s="87">
        <v>1539007.4543295701</v>
      </c>
      <c r="BO20" s="87">
        <v>1548241.4990555474</v>
      </c>
      <c r="BP20" s="87">
        <v>1557530.9480498806</v>
      </c>
      <c r="BQ20" s="87">
        <v>1566876.1337381802</v>
      </c>
      <c r="BR20" s="87">
        <v>1576277.3905406091</v>
      </c>
      <c r="BS20" s="87">
        <v>1585735.0548838526</v>
      </c>
      <c r="BT20" s="87">
        <v>1595249.4652131577</v>
      </c>
      <c r="BU20" s="87">
        <v>1619178.2071913548</v>
      </c>
      <c r="BV20" s="87">
        <v>1643465.880299225</v>
      </c>
      <c r="BW20" s="87">
        <v>1668117.868503713</v>
      </c>
      <c r="BX20" s="87">
        <v>1693139.6365312685</v>
      </c>
      <c r="BY20" s="87">
        <v>1718536.7310792371</v>
      </c>
      <c r="BZ20" s="87">
        <v>1744314.7820454254</v>
      </c>
      <c r="CA20" s="87">
        <v>1770479.5037761068</v>
      </c>
      <c r="CB20" s="87">
        <v>1797036.696332748</v>
      </c>
      <c r="CC20" s="87">
        <v>1823992.2467777391</v>
      </c>
      <c r="CD20" s="87">
        <v>1851352.1304794068</v>
      </c>
      <c r="CE20" s="87">
        <v>1877271.0603061188</v>
      </c>
      <c r="CF20" s="87">
        <v>1903552.8551504044</v>
      </c>
      <c r="CG20" s="87">
        <v>1930202.5951225103</v>
      </c>
      <c r="CH20" s="87">
        <v>1957225.4314542257</v>
      </c>
      <c r="CI20" s="87">
        <v>1984626.587494585</v>
      </c>
      <c r="CJ20" s="87">
        <v>2012411.359719509</v>
      </c>
      <c r="CK20" s="87">
        <v>2040585.1187555825</v>
      </c>
      <c r="CL20" s="87">
        <v>2069153.3104181609</v>
      </c>
      <c r="CM20" s="87">
        <v>2098121.4567640154</v>
      </c>
      <c r="CN20" s="87">
        <v>2127495.1571587101</v>
      </c>
      <c r="CO20" s="87">
        <v>2165790.0699875667</v>
      </c>
      <c r="CP20" s="87">
        <v>2204774.2912473432</v>
      </c>
      <c r="CQ20" s="87">
        <v>2244460.2284897952</v>
      </c>
      <c r="CR20" s="87">
        <v>2284860.5126026114</v>
      </c>
      <c r="CS20" s="87">
        <v>2325988.0018294584</v>
      </c>
      <c r="CT20" s="87">
        <v>2367855.785862389</v>
      </c>
      <c r="CU20" s="87">
        <v>2410477.190007912</v>
      </c>
      <c r="CV20" s="87">
        <v>2453865.7794280541</v>
      </c>
      <c r="CW20" s="87">
        <v>2498035.3634577594</v>
      </c>
      <c r="CX20" s="87">
        <v>2542999.9999999967</v>
      </c>
      <c r="CY20" s="87">
        <v>2608310.9722124105</v>
      </c>
      <c r="CZ20" s="87">
        <v>2675299.3030922762</v>
      </c>
      <c r="DA20" s="87">
        <v>2744008.0716507304</v>
      </c>
      <c r="DB20" s="87">
        <v>2814481.4632819612</v>
      </c>
      <c r="DC20" s="87">
        <v>2886764.798178053</v>
      </c>
      <c r="DD20" s="87">
        <v>2960904.5604736023</v>
      </c>
      <c r="DE20" s="87">
        <v>3036948.4281388405</v>
      </c>
      <c r="DF20" s="87">
        <v>3114945.3036404955</v>
      </c>
      <c r="DG20" s="87">
        <v>3194945.3453901038</v>
      </c>
      <c r="DH20" s="87">
        <v>3276999.9999999949</v>
      </c>
    </row>
    <row r="21" spans="1:112" x14ac:dyDescent="0.25">
      <c r="A21" s="15" t="s">
        <v>6</v>
      </c>
      <c r="B21" s="87">
        <v>112066.91597461773</v>
      </c>
      <c r="C21" s="87">
        <v>112739.31747046542</v>
      </c>
      <c r="D21" s="87">
        <v>113415.75337528822</v>
      </c>
      <c r="E21" s="87">
        <v>114096.24789553996</v>
      </c>
      <c r="F21" s="87">
        <v>114780.8253829132</v>
      </c>
      <c r="G21" s="87">
        <v>115469.51033521067</v>
      </c>
      <c r="H21" s="87">
        <v>116162.32739722192</v>
      </c>
      <c r="I21" s="87">
        <v>116859.30136160526</v>
      </c>
      <c r="J21" s="87">
        <v>117560.45716977489</v>
      </c>
      <c r="K21" s="87">
        <v>118265.81991279354</v>
      </c>
      <c r="L21" s="87">
        <v>118975.41483227011</v>
      </c>
      <c r="M21" s="87">
        <v>119689.26732126372</v>
      </c>
      <c r="N21" s="87">
        <v>120407.4029251913</v>
      </c>
      <c r="O21" s="87">
        <v>121129.84734274246</v>
      </c>
      <c r="P21" s="87">
        <v>121856.62642679892</v>
      </c>
      <c r="Q21" s="87">
        <v>122587.76618535971</v>
      </c>
      <c r="R21" s="87">
        <v>123323.29278247185</v>
      </c>
      <c r="S21" s="87">
        <v>124063.2325391667</v>
      </c>
      <c r="T21" s="87">
        <v>124807.61193440169</v>
      </c>
      <c r="U21" s="87">
        <v>125556.45760600809</v>
      </c>
      <c r="V21" s="87">
        <v>126309.79635164389</v>
      </c>
      <c r="W21" s="87">
        <v>127446.58451880868</v>
      </c>
      <c r="X21" s="87">
        <v>128593.60377947793</v>
      </c>
      <c r="Y21" s="87">
        <v>129750.94621349324</v>
      </c>
      <c r="Z21" s="87">
        <v>130918.70472941468</v>
      </c>
      <c r="AA21" s="87">
        <v>132096.97307197939</v>
      </c>
      <c r="AB21" s="87">
        <v>133285.84582962716</v>
      </c>
      <c r="AC21" s="87">
        <v>134485.41844209383</v>
      </c>
      <c r="AD21" s="87">
        <v>135695.78720807264</v>
      </c>
      <c r="AE21" s="87">
        <v>136917.04929294527</v>
      </c>
      <c r="AF21" s="87">
        <v>138149.30273658191</v>
      </c>
      <c r="AG21" s="87">
        <v>139392.64646121117</v>
      </c>
      <c r="AH21" s="87">
        <v>140647.18027936207</v>
      </c>
      <c r="AI21" s="87">
        <v>141913.00490187638</v>
      </c>
      <c r="AJ21" s="87">
        <v>143190.22194599328</v>
      </c>
      <c r="AK21" s="87">
        <v>144478.93394350723</v>
      </c>
      <c r="AL21" s="87">
        <v>145779.24434899882</v>
      </c>
      <c r="AM21" s="87">
        <v>147091.25754813984</v>
      </c>
      <c r="AN21" s="87">
        <v>148415.07886607313</v>
      </c>
      <c r="AO21" s="87">
        <v>149750.81457586781</v>
      </c>
      <c r="AP21" s="87">
        <v>151098.57190705047</v>
      </c>
      <c r="AQ21" s="87">
        <v>152156.2619103998</v>
      </c>
      <c r="AR21" s="87">
        <v>153221.35574377258</v>
      </c>
      <c r="AS21" s="87">
        <v>154293.90523397899</v>
      </c>
      <c r="AT21" s="87">
        <v>155373.96257061683</v>
      </c>
      <c r="AU21" s="87">
        <v>156461.58030861113</v>
      </c>
      <c r="AV21" s="87">
        <v>157556.81137077135</v>
      </c>
      <c r="AW21" s="87">
        <v>158659.70905036677</v>
      </c>
      <c r="AX21" s="87">
        <v>159770.3270137193</v>
      </c>
      <c r="AY21" s="87">
        <v>160888.71930281533</v>
      </c>
      <c r="AZ21" s="87">
        <v>162014.94033793482</v>
      </c>
      <c r="BA21" s="87">
        <v>163149.04492030037</v>
      </c>
      <c r="BB21" s="87">
        <v>164291.08823474252</v>
      </c>
      <c r="BC21" s="87">
        <v>165441.12585238571</v>
      </c>
      <c r="BD21" s="87">
        <v>166599.21373335243</v>
      </c>
      <c r="BE21" s="87">
        <v>167765.40822948591</v>
      </c>
      <c r="BF21" s="87">
        <v>168939.76608709234</v>
      </c>
      <c r="BG21" s="87">
        <v>170122.34444970198</v>
      </c>
      <c r="BH21" s="87">
        <v>171313.2008608499</v>
      </c>
      <c r="BI21" s="87">
        <v>172512.39326687588</v>
      </c>
      <c r="BJ21" s="87">
        <v>173719.98001974385</v>
      </c>
      <c r="BK21" s="87">
        <v>174762.29989986229</v>
      </c>
      <c r="BL21" s="87">
        <v>175810.87369926146</v>
      </c>
      <c r="BM21" s="87">
        <v>176865.73894145706</v>
      </c>
      <c r="BN21" s="87">
        <v>177926.93337510579</v>
      </c>
      <c r="BO21" s="87">
        <v>178994.49497535644</v>
      </c>
      <c r="BP21" s="87">
        <v>180068.46194520855</v>
      </c>
      <c r="BQ21" s="87">
        <v>181148.87271687982</v>
      </c>
      <c r="BR21" s="87">
        <v>182235.76595318111</v>
      </c>
      <c r="BS21" s="87">
        <v>183329.18054890016</v>
      </c>
      <c r="BT21" s="87">
        <v>184429.15563219381</v>
      </c>
      <c r="BU21" s="87">
        <v>187195.59296667669</v>
      </c>
      <c r="BV21" s="87">
        <v>190003.5268611768</v>
      </c>
      <c r="BW21" s="87">
        <v>192853.57976409444</v>
      </c>
      <c r="BX21" s="87">
        <v>195746.38346055581</v>
      </c>
      <c r="BY21" s="87">
        <v>198682.57921246413</v>
      </c>
      <c r="BZ21" s="87">
        <v>201662.81790065105</v>
      </c>
      <c r="CA21" s="87">
        <v>204687.76016916079</v>
      </c>
      <c r="CB21" s="87">
        <v>207758.07657169818</v>
      </c>
      <c r="CC21" s="87">
        <v>210874.44772027363</v>
      </c>
      <c r="CD21" s="87">
        <v>214037.56443607796</v>
      </c>
      <c r="CE21" s="87">
        <v>217034.09033818304</v>
      </c>
      <c r="CF21" s="87">
        <v>220072.56760291764</v>
      </c>
      <c r="CG21" s="87">
        <v>223153.5835493585</v>
      </c>
      <c r="CH21" s="87">
        <v>226277.73371904955</v>
      </c>
      <c r="CI21" s="87">
        <v>229445.62199111623</v>
      </c>
      <c r="CJ21" s="87">
        <v>232657.86069899186</v>
      </c>
      <c r="CK21" s="87">
        <v>235915.0707487778</v>
      </c>
      <c r="CL21" s="87">
        <v>239217.88173926072</v>
      </c>
      <c r="CM21" s="87">
        <v>242566.93208361039</v>
      </c>
      <c r="CN21" s="87">
        <v>245962.86913278064</v>
      </c>
      <c r="CO21" s="87">
        <v>250390.20077717066</v>
      </c>
      <c r="CP21" s="87">
        <v>254897.22439115969</v>
      </c>
      <c r="CQ21" s="87">
        <v>259485.37443020049</v>
      </c>
      <c r="CR21" s="87">
        <v>264156.11116994405</v>
      </c>
      <c r="CS21" s="87">
        <v>268910.92117100302</v>
      </c>
      <c r="CT21" s="87">
        <v>273751.31775208103</v>
      </c>
      <c r="CU21" s="87">
        <v>278678.84147161839</v>
      </c>
      <c r="CV21" s="87">
        <v>283695.06061810744</v>
      </c>
      <c r="CW21" s="87">
        <v>288801.57170923334</v>
      </c>
      <c r="CX21" s="87">
        <v>293999.99999999936</v>
      </c>
      <c r="CY21" s="87">
        <v>300014.91609889216</v>
      </c>
      <c r="CZ21" s="87">
        <v>306152.89075450849</v>
      </c>
      <c r="DA21" s="87">
        <v>312416.44160934479</v>
      </c>
      <c r="DB21" s="87">
        <v>318808.13781408925</v>
      </c>
      <c r="DC21" s="87">
        <v>325330.60108142259</v>
      </c>
      <c r="DD21" s="87">
        <v>331986.50676137878</v>
      </c>
      <c r="DE21" s="87">
        <v>338778.58493870602</v>
      </c>
      <c r="DF21" s="87">
        <v>345709.62155267864</v>
      </c>
      <c r="DG21" s="87">
        <v>352782.45953981933</v>
      </c>
      <c r="DH21" s="87">
        <v>359999.99999999983</v>
      </c>
    </row>
    <row r="22" spans="1:112" x14ac:dyDescent="0.25">
      <c r="A22" s="15" t="s">
        <v>7</v>
      </c>
      <c r="B22" s="87">
        <v>210507.96747397436</v>
      </c>
      <c r="C22" s="87">
        <v>211139.49137639624</v>
      </c>
      <c r="D22" s="87">
        <v>211772.90985052544</v>
      </c>
      <c r="E22" s="87">
        <v>212408.22858007698</v>
      </c>
      <c r="F22" s="87">
        <v>213045.4532658172</v>
      </c>
      <c r="G22" s="87">
        <v>213684.58962561458</v>
      </c>
      <c r="H22" s="87">
        <v>214325.6433944914</v>
      </c>
      <c r="I22" s="87">
        <v>214968.62032467485</v>
      </c>
      <c r="J22" s="87">
        <v>215613.52618564884</v>
      </c>
      <c r="K22" s="87">
        <v>216260.36676420574</v>
      </c>
      <c r="L22" s="87">
        <v>216909.14786449852</v>
      </c>
      <c r="M22" s="87">
        <v>217776.78445595651</v>
      </c>
      <c r="N22" s="87">
        <v>218647.89159378034</v>
      </c>
      <c r="O22" s="87">
        <v>219522.48316015548</v>
      </c>
      <c r="P22" s="87">
        <v>220400.57309279608</v>
      </c>
      <c r="Q22" s="87">
        <v>221282.17538516727</v>
      </c>
      <c r="R22" s="87">
        <v>222167.30408670794</v>
      </c>
      <c r="S22" s="87">
        <v>223055.97330305481</v>
      </c>
      <c r="T22" s="87">
        <v>223948.19719626702</v>
      </c>
      <c r="U22" s="87">
        <v>224843.98998505209</v>
      </c>
      <c r="V22" s="87">
        <v>225743.36594499211</v>
      </c>
      <c r="W22" s="87">
        <v>227323.56950660702</v>
      </c>
      <c r="X22" s="87">
        <v>228914.83449315323</v>
      </c>
      <c r="Y22" s="87">
        <v>230517.2383346053</v>
      </c>
      <c r="Z22" s="87">
        <v>232130.85900294755</v>
      </c>
      <c r="AA22" s="87">
        <v>233755.7750159681</v>
      </c>
      <c r="AB22" s="87">
        <v>235392.06544107985</v>
      </c>
      <c r="AC22" s="87">
        <v>237039.80989916742</v>
      </c>
      <c r="AD22" s="87">
        <v>238699.08856846154</v>
      </c>
      <c r="AE22" s="87">
        <v>240369.98218844074</v>
      </c>
      <c r="AF22" s="87">
        <v>242052.57206375984</v>
      </c>
      <c r="AG22" s="87">
        <v>243746.94006820611</v>
      </c>
      <c r="AH22" s="87">
        <v>245453.1686486835</v>
      </c>
      <c r="AI22" s="87">
        <v>247171.3408292243</v>
      </c>
      <c r="AJ22" s="87">
        <v>248901.54021502886</v>
      </c>
      <c r="AK22" s="87">
        <v>250643.85099653399</v>
      </c>
      <c r="AL22" s="87">
        <v>252398.35795350969</v>
      </c>
      <c r="AM22" s="87">
        <v>254165.14645918427</v>
      </c>
      <c r="AN22" s="87">
        <v>255944.3024843985</v>
      </c>
      <c r="AO22" s="87">
        <v>257735.91260178928</v>
      </c>
      <c r="AP22" s="87">
        <v>259540.06399000136</v>
      </c>
      <c r="AQ22" s="87">
        <v>261356.84443793134</v>
      </c>
      <c r="AR22" s="87">
        <v>263186.34234899678</v>
      </c>
      <c r="AS22" s="87">
        <v>265028.64674543979</v>
      </c>
      <c r="AT22" s="87">
        <v>266883.84727265785</v>
      </c>
      <c r="AU22" s="87">
        <v>268752.03420356638</v>
      </c>
      <c r="AV22" s="87">
        <v>270633.29844299133</v>
      </c>
      <c r="AW22" s="87">
        <v>272527.73153209226</v>
      </c>
      <c r="AX22" s="87">
        <v>274435.42565281683</v>
      </c>
      <c r="AY22" s="87">
        <v>276356.47363238654</v>
      </c>
      <c r="AZ22" s="87">
        <v>278290.96894781286</v>
      </c>
      <c r="BA22" s="87">
        <v>280239.00573044759</v>
      </c>
      <c r="BB22" s="87">
        <v>282200.67877056077</v>
      </c>
      <c r="BC22" s="87">
        <v>284176.08352195466</v>
      </c>
      <c r="BD22" s="87">
        <v>286165.31610660843</v>
      </c>
      <c r="BE22" s="87">
        <v>288168.4733193547</v>
      </c>
      <c r="BF22" s="87">
        <v>290185.65263259021</v>
      </c>
      <c r="BG22" s="87">
        <v>292216.95220101834</v>
      </c>
      <c r="BH22" s="87">
        <v>294262.47086642549</v>
      </c>
      <c r="BI22" s="87">
        <v>296322.30816249049</v>
      </c>
      <c r="BJ22" s="87">
        <v>298396.56431962771</v>
      </c>
      <c r="BK22" s="87">
        <v>300186.94370554545</v>
      </c>
      <c r="BL22" s="87">
        <v>301988.0653677787</v>
      </c>
      <c r="BM22" s="87">
        <v>303799.99375998537</v>
      </c>
      <c r="BN22" s="87">
        <v>305622.79372254532</v>
      </c>
      <c r="BO22" s="87">
        <v>307456.53048488055</v>
      </c>
      <c r="BP22" s="87">
        <v>309301.26966778981</v>
      </c>
      <c r="BQ22" s="87">
        <v>311157.07728579658</v>
      </c>
      <c r="BR22" s="87">
        <v>313024.01974951138</v>
      </c>
      <c r="BS22" s="87">
        <v>314902.16386800841</v>
      </c>
      <c r="BT22" s="87">
        <v>316791.57685121684</v>
      </c>
      <c r="BU22" s="87">
        <v>321543.45050398505</v>
      </c>
      <c r="BV22" s="87">
        <v>326366.60226154479</v>
      </c>
      <c r="BW22" s="87">
        <v>331262.10129546787</v>
      </c>
      <c r="BX22" s="87">
        <v>336231.03281489987</v>
      </c>
      <c r="BY22" s="87">
        <v>341274.49830712331</v>
      </c>
      <c r="BZ22" s="87">
        <v>346393.6157817301</v>
      </c>
      <c r="CA22" s="87">
        <v>351589.52001845604</v>
      </c>
      <c r="CB22" s="87">
        <v>356863.3628187328</v>
      </c>
      <c r="CC22" s="87">
        <v>362216.31326101377</v>
      </c>
      <c r="CD22" s="87">
        <v>367649.5579599294</v>
      </c>
      <c r="CE22" s="87">
        <v>372796.6517713684</v>
      </c>
      <c r="CF22" s="87">
        <v>378015.8048961676</v>
      </c>
      <c r="CG22" s="87">
        <v>383308.02616471396</v>
      </c>
      <c r="CH22" s="87">
        <v>388674.33853101998</v>
      </c>
      <c r="CI22" s="87">
        <v>394115.77927045431</v>
      </c>
      <c r="CJ22" s="87">
        <v>399633.40018024063</v>
      </c>
      <c r="CK22" s="87">
        <v>405228.2677827641</v>
      </c>
      <c r="CL22" s="87">
        <v>410901.46353172284</v>
      </c>
      <c r="CM22" s="87">
        <v>416654.08402116701</v>
      </c>
      <c r="CN22" s="87">
        <v>422487.24119746435</v>
      </c>
      <c r="CO22" s="87">
        <v>430092.01153901865</v>
      </c>
      <c r="CP22" s="87">
        <v>437833.66774672089</v>
      </c>
      <c r="CQ22" s="87">
        <v>445714.67376616178</v>
      </c>
      <c r="CR22" s="87">
        <v>453737.53789395263</v>
      </c>
      <c r="CS22" s="87">
        <v>461904.81357604364</v>
      </c>
      <c r="CT22" s="87">
        <v>470219.10022041237</v>
      </c>
      <c r="CU22" s="87">
        <v>478683.04402437963</v>
      </c>
      <c r="CV22" s="87">
        <v>487299.33881681837</v>
      </c>
      <c r="CW22" s="87">
        <v>496070.72691552102</v>
      </c>
      <c r="CX22" s="87">
        <v>505000.00000000023</v>
      </c>
      <c r="CY22" s="87">
        <v>509698.33719645324</v>
      </c>
      <c r="CZ22" s="87">
        <v>514440.38602144399</v>
      </c>
      <c r="DA22" s="87">
        <v>519226.55315214151</v>
      </c>
      <c r="DB22" s="87">
        <v>524057.24904929165</v>
      </c>
      <c r="DC22" s="87">
        <v>528932.8879924186</v>
      </c>
      <c r="DD22" s="87">
        <v>533853.88811535342</v>
      </c>
      <c r="DE22" s="87">
        <v>538820.67144209298</v>
      </c>
      <c r="DF22" s="87">
        <v>543833.66392299242</v>
      </c>
      <c r="DG22" s="87">
        <v>548893.29547129478</v>
      </c>
      <c r="DH22" s="87">
        <v>554000.0000000007</v>
      </c>
    </row>
    <row r="23" spans="1:112" x14ac:dyDescent="0.25">
      <c r="A23" s="15" t="s">
        <v>9</v>
      </c>
      <c r="B23" s="87">
        <v>1028674.9382440649</v>
      </c>
      <c r="C23" s="87">
        <v>1033818.312935285</v>
      </c>
      <c r="D23" s="87">
        <v>1038987.4044999614</v>
      </c>
      <c r="E23" s="87">
        <v>1044182.3415224609</v>
      </c>
      <c r="F23" s="87">
        <v>1049403.253230073</v>
      </c>
      <c r="G23" s="87">
        <v>1054650.2694962232</v>
      </c>
      <c r="H23" s="87">
        <v>1059923.5208437042</v>
      </c>
      <c r="I23" s="87">
        <v>1065223.1384479227</v>
      </c>
      <c r="J23" s="87">
        <v>1070549.2541401621</v>
      </c>
      <c r="K23" s="87">
        <v>1075902.0004108627</v>
      </c>
      <c r="L23" s="87">
        <v>1081281.5104129182</v>
      </c>
      <c r="M23" s="87">
        <v>1087769.1994753955</v>
      </c>
      <c r="N23" s="87">
        <v>1094295.8146722475</v>
      </c>
      <c r="O23" s="87">
        <v>1100861.5895602808</v>
      </c>
      <c r="P23" s="87">
        <v>1107466.7590976423</v>
      </c>
      <c r="Q23" s="87">
        <v>1114111.5596522274</v>
      </c>
      <c r="R23" s="87">
        <v>1120796.2290101408</v>
      </c>
      <c r="S23" s="87">
        <v>1127521.0063842013</v>
      </c>
      <c r="T23" s="87">
        <v>1134286.1324225063</v>
      </c>
      <c r="U23" s="87">
        <v>1141091.8492170409</v>
      </c>
      <c r="V23" s="87">
        <v>1147938.4003123427</v>
      </c>
      <c r="W23" s="87">
        <v>1155973.969114529</v>
      </c>
      <c r="X23" s="87">
        <v>1164065.7868983306</v>
      </c>
      <c r="Y23" s="87">
        <v>1172214.2474066187</v>
      </c>
      <c r="Z23" s="87">
        <v>1180419.7471384651</v>
      </c>
      <c r="AA23" s="87">
        <v>1188682.6853684341</v>
      </c>
      <c r="AB23" s="87">
        <v>1197003.4641660128</v>
      </c>
      <c r="AC23" s="87">
        <v>1205382.4884151749</v>
      </c>
      <c r="AD23" s="87">
        <v>1213820.1658340811</v>
      </c>
      <c r="AE23" s="87">
        <v>1222316.9069949195</v>
      </c>
      <c r="AF23" s="87">
        <v>1230873.1253438843</v>
      </c>
      <c r="AG23" s="87">
        <v>1239489.2372212915</v>
      </c>
      <c r="AH23" s="87">
        <v>1248165.661881841</v>
      </c>
      <c r="AI23" s="87">
        <v>1256902.8215150137</v>
      </c>
      <c r="AJ23" s="87">
        <v>1265701.1412656191</v>
      </c>
      <c r="AK23" s="87">
        <v>1274561.0492544784</v>
      </c>
      <c r="AL23" s="87">
        <v>1283482.97659926</v>
      </c>
      <c r="AM23" s="87">
        <v>1292467.3574354548</v>
      </c>
      <c r="AN23" s="87">
        <v>1301514.6289375031</v>
      </c>
      <c r="AO23" s="87">
        <v>1310625.2313400658</v>
      </c>
      <c r="AP23" s="87">
        <v>1319799.6079594472</v>
      </c>
      <c r="AQ23" s="87">
        <v>1326398.6059992439</v>
      </c>
      <c r="AR23" s="87">
        <v>1333030.5990292397</v>
      </c>
      <c r="AS23" s="87">
        <v>1339695.7520243851</v>
      </c>
      <c r="AT23" s="87">
        <v>1346394.2307845065</v>
      </c>
      <c r="AU23" s="87">
        <v>1353126.2019384287</v>
      </c>
      <c r="AV23" s="87">
        <v>1359891.8329481203</v>
      </c>
      <c r="AW23" s="87">
        <v>1366691.2921128604</v>
      </c>
      <c r="AX23" s="87">
        <v>1373524.7485734243</v>
      </c>
      <c r="AY23" s="87">
        <v>1380392.3723162909</v>
      </c>
      <c r="AZ23" s="87">
        <v>1387294.3341778708</v>
      </c>
      <c r="BA23" s="87">
        <v>1397005.3945171156</v>
      </c>
      <c r="BB23" s="87">
        <v>1406784.4322787351</v>
      </c>
      <c r="BC23" s="87">
        <v>1416631.9233046861</v>
      </c>
      <c r="BD23" s="87">
        <v>1426548.346767819</v>
      </c>
      <c r="BE23" s="87">
        <v>1436534.1851951934</v>
      </c>
      <c r="BF23" s="87">
        <v>1446589.9244915594</v>
      </c>
      <c r="BG23" s="87">
        <v>1456716.0539630004</v>
      </c>
      <c r="BH23" s="87">
        <v>1466913.0663407412</v>
      </c>
      <c r="BI23" s="87">
        <v>1477181.4578051262</v>
      </c>
      <c r="BJ23" s="87">
        <v>1487521.7280097618</v>
      </c>
      <c r="BK23" s="87">
        <v>1499421.9018338402</v>
      </c>
      <c r="BL23" s="87">
        <v>1511417.2770485114</v>
      </c>
      <c r="BM23" s="87">
        <v>1523508.6152648998</v>
      </c>
      <c r="BN23" s="87">
        <v>1535696.6841870192</v>
      </c>
      <c r="BO23" s="87">
        <v>1547982.2576605161</v>
      </c>
      <c r="BP23" s="87">
        <v>1560366.1157218006</v>
      </c>
      <c r="BQ23" s="87">
        <v>1572849.0446475756</v>
      </c>
      <c r="BR23" s="87">
        <v>1585431.8370047566</v>
      </c>
      <c r="BS23" s="87">
        <v>1598115.2917007951</v>
      </c>
      <c r="BT23" s="87">
        <v>1610900.214034399</v>
      </c>
      <c r="BU23" s="87">
        <v>1638285.5176729837</v>
      </c>
      <c r="BV23" s="87">
        <v>1666136.3714734241</v>
      </c>
      <c r="BW23" s="87">
        <v>1694460.6897884724</v>
      </c>
      <c r="BX23" s="87">
        <v>1723266.5215148763</v>
      </c>
      <c r="BY23" s="87">
        <v>1752562.0523806289</v>
      </c>
      <c r="BZ23" s="87">
        <v>1782355.6072710992</v>
      </c>
      <c r="CA23" s="87">
        <v>1812655.6525947081</v>
      </c>
      <c r="CB23" s="87">
        <v>1843470.798688818</v>
      </c>
      <c r="CC23" s="87">
        <v>1874809.8022665279</v>
      </c>
      <c r="CD23" s="87">
        <v>1906681.5689050588</v>
      </c>
      <c r="CE23" s="87">
        <v>1933375.1108697297</v>
      </c>
      <c r="CF23" s="87">
        <v>1960442.3624219061</v>
      </c>
      <c r="CG23" s="87">
        <v>1987888.555495813</v>
      </c>
      <c r="CH23" s="87">
        <v>2015718.9952727545</v>
      </c>
      <c r="CI23" s="87">
        <v>2043939.0612065732</v>
      </c>
      <c r="CJ23" s="87">
        <v>2072554.2080634651</v>
      </c>
      <c r="CK23" s="87">
        <v>2101569.9669763539</v>
      </c>
      <c r="CL23" s="87">
        <v>2130991.9465140235</v>
      </c>
      <c r="CM23" s="87">
        <v>2160825.8337652199</v>
      </c>
      <c r="CN23" s="87">
        <v>2191077.3954379312</v>
      </c>
      <c r="CO23" s="87">
        <v>2230516.788555814</v>
      </c>
      <c r="CP23" s="87">
        <v>2270666.0907498188</v>
      </c>
      <c r="CQ23" s="87">
        <v>2311538.0803833152</v>
      </c>
      <c r="CR23" s="87">
        <v>2353145.7658302151</v>
      </c>
      <c r="CS23" s="87">
        <v>2395502.389615159</v>
      </c>
      <c r="CT23" s="87">
        <v>2438621.4326282321</v>
      </c>
      <c r="CU23" s="87">
        <v>2482516.6184155401</v>
      </c>
      <c r="CV23" s="87">
        <v>2527201.9175470197</v>
      </c>
      <c r="CW23" s="87">
        <v>2572691.5520628663</v>
      </c>
      <c r="CX23" s="87">
        <v>2619000.0000000014</v>
      </c>
      <c r="CY23" s="87">
        <v>2665075.7628129218</v>
      </c>
      <c r="CZ23" s="87">
        <v>2711962.1311694817</v>
      </c>
      <c r="DA23" s="87">
        <v>2759673.365958862</v>
      </c>
      <c r="DB23" s="87">
        <v>2808223.9789604102</v>
      </c>
      <c r="DC23" s="87">
        <v>2857628.7372575216</v>
      </c>
      <c r="DD23" s="87">
        <v>2907902.6677291756</v>
      </c>
      <c r="DE23" s="87">
        <v>2959061.0616204883</v>
      </c>
      <c r="DF23" s="87">
        <v>3011119.4791936739</v>
      </c>
      <c r="DG23" s="87">
        <v>3064093.754460834</v>
      </c>
      <c r="DH23" s="87">
        <v>3118000.0000000047</v>
      </c>
    </row>
    <row r="24" spans="1:112" x14ac:dyDescent="0.25">
      <c r="A24" s="15" t="s">
        <v>10</v>
      </c>
      <c r="B24" s="87">
        <v>778716.63819994498</v>
      </c>
      <c r="C24" s="87">
        <v>782610.22139094467</v>
      </c>
      <c r="D24" s="87">
        <v>786523.27249789925</v>
      </c>
      <c r="E24" s="87">
        <v>790455.88886038854</v>
      </c>
      <c r="F24" s="87">
        <v>794408.16830469039</v>
      </c>
      <c r="G24" s="87">
        <v>798380.20914621372</v>
      </c>
      <c r="H24" s="87">
        <v>802372.11019194464</v>
      </c>
      <c r="I24" s="87">
        <v>806383.97074290435</v>
      </c>
      <c r="J24" s="87">
        <v>810415.89059661876</v>
      </c>
      <c r="K24" s="87">
        <v>814467.97004960175</v>
      </c>
      <c r="L24" s="87">
        <v>818540.30989984935</v>
      </c>
      <c r="M24" s="87">
        <v>823451.55175924837</v>
      </c>
      <c r="N24" s="87">
        <v>828392.26106980385</v>
      </c>
      <c r="O24" s="87">
        <v>833362.61463622272</v>
      </c>
      <c r="P24" s="87">
        <v>838362.79032404011</v>
      </c>
      <c r="Q24" s="87">
        <v>843392.96706598427</v>
      </c>
      <c r="R24" s="87">
        <v>848453.32486838009</v>
      </c>
      <c r="S24" s="87">
        <v>853544.0448175905</v>
      </c>
      <c r="T24" s="87">
        <v>858665.30908649601</v>
      </c>
      <c r="U24" s="87">
        <v>863817.3009410149</v>
      </c>
      <c r="V24" s="87">
        <v>869000.20474666182</v>
      </c>
      <c r="W24" s="87">
        <v>875083.20617988845</v>
      </c>
      <c r="X24" s="87">
        <v>881208.78862314788</v>
      </c>
      <c r="Y24" s="87">
        <v>887377.25014350994</v>
      </c>
      <c r="Z24" s="87">
        <v>893588.89089451462</v>
      </c>
      <c r="AA24" s="87">
        <v>899844.01313077623</v>
      </c>
      <c r="AB24" s="87">
        <v>906142.92122269189</v>
      </c>
      <c r="AC24" s="87">
        <v>912485.92167125072</v>
      </c>
      <c r="AD24" s="87">
        <v>918873.32312294957</v>
      </c>
      <c r="AE24" s="87">
        <v>925305.43638481025</v>
      </c>
      <c r="AF24" s="87">
        <v>931782.5744395036</v>
      </c>
      <c r="AG24" s="87">
        <v>938305.05246057978</v>
      </c>
      <c r="AH24" s="87">
        <v>944873.18782780343</v>
      </c>
      <c r="AI24" s="87">
        <v>951487.30014259787</v>
      </c>
      <c r="AJ24" s="87">
        <v>958147.71124359558</v>
      </c>
      <c r="AK24" s="87">
        <v>964854.74522230064</v>
      </c>
      <c r="AL24" s="87">
        <v>971608.72843885631</v>
      </c>
      <c r="AM24" s="87">
        <v>978409.9895379279</v>
      </c>
      <c r="AN24" s="87">
        <v>985258.85946469312</v>
      </c>
      <c r="AO24" s="87">
        <v>992155.67148094566</v>
      </c>
      <c r="AP24" s="87">
        <v>999100.76118131296</v>
      </c>
      <c r="AQ24" s="87">
        <v>1006094.4665095822</v>
      </c>
      <c r="AR24" s="87">
        <v>1013137.1277751495</v>
      </c>
      <c r="AS24" s="87">
        <v>1020229.0876695756</v>
      </c>
      <c r="AT24" s="87">
        <v>1027370.6912832628</v>
      </c>
      <c r="AU24" s="87">
        <v>1034562.2861222456</v>
      </c>
      <c r="AV24" s="87">
        <v>1041804.2221251015</v>
      </c>
      <c r="AW24" s="87">
        <v>1049096.8516799773</v>
      </c>
      <c r="AX24" s="87">
        <v>1056440.5296417372</v>
      </c>
      <c r="AY24" s="87">
        <v>1063835.6133492293</v>
      </c>
      <c r="AZ24" s="87">
        <v>1071282.4626426736</v>
      </c>
      <c r="BA24" s="87">
        <v>1078781.439881172</v>
      </c>
      <c r="BB24" s="87">
        <v>1086332.9099603398</v>
      </c>
      <c r="BC24" s="87">
        <v>1093937.2403300619</v>
      </c>
      <c r="BD24" s="87">
        <v>1101594.8010123717</v>
      </c>
      <c r="BE24" s="87">
        <v>1109305.9646194582</v>
      </c>
      <c r="BF24" s="87">
        <v>1117071.1063717939</v>
      </c>
      <c r="BG24" s="87">
        <v>1124890.604116396</v>
      </c>
      <c r="BH24" s="87">
        <v>1132764.8383452103</v>
      </c>
      <c r="BI24" s="87">
        <v>1140694.1922136266</v>
      </c>
      <c r="BJ24" s="87">
        <v>1148679.0515591223</v>
      </c>
      <c r="BK24" s="87">
        <v>1155571.1258684772</v>
      </c>
      <c r="BL24" s="87">
        <v>1162504.5526236882</v>
      </c>
      <c r="BM24" s="87">
        <v>1169479.5799394308</v>
      </c>
      <c r="BN24" s="87">
        <v>1176496.4574190676</v>
      </c>
      <c r="BO24" s="87">
        <v>1183555.4361635821</v>
      </c>
      <c r="BP24" s="87">
        <v>1190656.7687805637</v>
      </c>
      <c r="BQ24" s="87">
        <v>1197800.7093932475</v>
      </c>
      <c r="BR24" s="87">
        <v>1204987.5136496073</v>
      </c>
      <c r="BS24" s="87">
        <v>1212217.4387315051</v>
      </c>
      <c r="BT24" s="87">
        <v>1219490.7433638971</v>
      </c>
      <c r="BU24" s="87">
        <v>1237783.1045143551</v>
      </c>
      <c r="BV24" s="87">
        <v>1256349.8510820698</v>
      </c>
      <c r="BW24" s="87">
        <v>1275195.0988483005</v>
      </c>
      <c r="BX24" s="87">
        <v>1294323.0253310245</v>
      </c>
      <c r="BY24" s="87">
        <v>1313737.8707109895</v>
      </c>
      <c r="BZ24" s="87">
        <v>1333443.9387716539</v>
      </c>
      <c r="CA24" s="87">
        <v>1353445.5978532282</v>
      </c>
      <c r="CB24" s="87">
        <v>1373747.2818210262</v>
      </c>
      <c r="CC24" s="87">
        <v>1394353.4910483412</v>
      </c>
      <c r="CD24" s="87">
        <v>1415268.7934140656</v>
      </c>
      <c r="CE24" s="87">
        <v>1435082.5565218625</v>
      </c>
      <c r="CF24" s="87">
        <v>1455173.7123131687</v>
      </c>
      <c r="CG24" s="87">
        <v>1475546.1442855534</v>
      </c>
      <c r="CH24" s="87">
        <v>1496203.7903055511</v>
      </c>
      <c r="CI24" s="87">
        <v>1517150.643369829</v>
      </c>
      <c r="CJ24" s="87">
        <v>1538390.7523770065</v>
      </c>
      <c r="CK24" s="87">
        <v>1559928.222910285</v>
      </c>
      <c r="CL24" s="87">
        <v>1581767.218031029</v>
      </c>
      <c r="CM24" s="87">
        <v>1603911.9590834635</v>
      </c>
      <c r="CN24" s="87">
        <v>1626366.7265106307</v>
      </c>
      <c r="CO24" s="87">
        <v>1655641.327587822</v>
      </c>
      <c r="CP24" s="87">
        <v>1685442.871484403</v>
      </c>
      <c r="CQ24" s="87">
        <v>1715780.8431711223</v>
      </c>
      <c r="CR24" s="87">
        <v>1746664.8983482025</v>
      </c>
      <c r="CS24" s="87">
        <v>1778104.86651847</v>
      </c>
      <c r="CT24" s="87">
        <v>1810110.7541158027</v>
      </c>
      <c r="CU24" s="87">
        <v>1842692.7476898869</v>
      </c>
      <c r="CV24" s="87">
        <v>1875861.2171483049</v>
      </c>
      <c r="CW24" s="87">
        <v>1909626.7190569746</v>
      </c>
      <c r="CX24" s="87">
        <v>1944000.0000000033</v>
      </c>
      <c r="CY24" s="87">
        <v>1973152.0092430555</v>
      </c>
      <c r="CZ24" s="87">
        <v>2002741.178796245</v>
      </c>
      <c r="DA24" s="87">
        <v>2032774.0642672891</v>
      </c>
      <c r="DB24" s="87">
        <v>2063257.3195710739</v>
      </c>
      <c r="DC24" s="87">
        <v>2094197.6984038574</v>
      </c>
      <c r="DD24" s="87">
        <v>2125602.0557395811</v>
      </c>
      <c r="DE24" s="87">
        <v>2157477.3493486205</v>
      </c>
      <c r="DF24" s="87">
        <v>2189830.641339303</v>
      </c>
      <c r="DG24" s="87">
        <v>2222669.0997225549</v>
      </c>
      <c r="DH24" s="87">
        <v>2256000.0000000028</v>
      </c>
    </row>
    <row r="25" spans="1:112" x14ac:dyDescent="0.25">
      <c r="A25" s="15" t="s">
        <v>11</v>
      </c>
      <c r="B25" s="87">
        <v>330073.30754977191</v>
      </c>
      <c r="C25" s="87">
        <v>331723.67408752069</v>
      </c>
      <c r="D25" s="87">
        <v>333382.29245795828</v>
      </c>
      <c r="E25" s="87">
        <v>335049.20392024796</v>
      </c>
      <c r="F25" s="87">
        <v>336724.44993984915</v>
      </c>
      <c r="G25" s="87">
        <v>338408.07218954834</v>
      </c>
      <c r="H25" s="87">
        <v>340100.11255049607</v>
      </c>
      <c r="I25" s="87">
        <v>341800.61311324849</v>
      </c>
      <c r="J25" s="87">
        <v>343509.61617881473</v>
      </c>
      <c r="K25" s="87">
        <v>345227.16425970872</v>
      </c>
      <c r="L25" s="87">
        <v>346953.30008100654</v>
      </c>
      <c r="M25" s="87">
        <v>349035.01988149254</v>
      </c>
      <c r="N25" s="87">
        <v>351129.23000078148</v>
      </c>
      <c r="O25" s="87">
        <v>353236.0053807862</v>
      </c>
      <c r="P25" s="87">
        <v>355355.42141307093</v>
      </c>
      <c r="Q25" s="87">
        <v>357487.55394154933</v>
      </c>
      <c r="R25" s="87">
        <v>359632.47926519858</v>
      </c>
      <c r="S25" s="87">
        <v>361790.27414078981</v>
      </c>
      <c r="T25" s="87">
        <v>363961.01578563458</v>
      </c>
      <c r="U25" s="87">
        <v>366144.78188034834</v>
      </c>
      <c r="V25" s="87">
        <v>368341.65057163074</v>
      </c>
      <c r="W25" s="87">
        <v>370920.04212563217</v>
      </c>
      <c r="X25" s="87">
        <v>373516.48242051172</v>
      </c>
      <c r="Y25" s="87">
        <v>376131.09779745527</v>
      </c>
      <c r="Z25" s="87">
        <v>378764.0154820375</v>
      </c>
      <c r="AA25" s="87">
        <v>381415.36359041178</v>
      </c>
      <c r="AB25" s="87">
        <v>384085.27113554475</v>
      </c>
      <c r="AC25" s="87">
        <v>386773.86803349358</v>
      </c>
      <c r="AD25" s="87">
        <v>389481.28510972805</v>
      </c>
      <c r="AE25" s="87">
        <v>392207.65410549619</v>
      </c>
      <c r="AF25" s="87">
        <v>394953.10768423445</v>
      </c>
      <c r="AG25" s="87">
        <v>397717.77943802398</v>
      </c>
      <c r="AH25" s="87">
        <v>400501.80389408994</v>
      </c>
      <c r="AI25" s="87">
        <v>403305.31652134849</v>
      </c>
      <c r="AJ25" s="87">
        <v>406128.45373699779</v>
      </c>
      <c r="AK25" s="87">
        <v>408971.35291315668</v>
      </c>
      <c r="AL25" s="87">
        <v>411834.15238354862</v>
      </c>
      <c r="AM25" s="87">
        <v>414716.99145023327</v>
      </c>
      <c r="AN25" s="87">
        <v>417620.01039038476</v>
      </c>
      <c r="AO25" s="87">
        <v>420543.35046311736</v>
      </c>
      <c r="AP25" s="87">
        <v>423487.15391635953</v>
      </c>
      <c r="AQ25" s="87">
        <v>426451.56399377406</v>
      </c>
      <c r="AR25" s="87">
        <v>429436.72494173056</v>
      </c>
      <c r="AS25" s="87">
        <v>432442.78201632266</v>
      </c>
      <c r="AT25" s="87">
        <v>435469.88149043702</v>
      </c>
      <c r="AU25" s="87">
        <v>438518.17066087009</v>
      </c>
      <c r="AV25" s="87">
        <v>441587.79785549623</v>
      </c>
      <c r="AW25" s="87">
        <v>444678.91244048474</v>
      </c>
      <c r="AX25" s="87">
        <v>447791.66482756817</v>
      </c>
      <c r="AY25" s="87">
        <v>450926.20648136118</v>
      </c>
      <c r="AZ25" s="87">
        <v>454082.68992673123</v>
      </c>
      <c r="BA25" s="87">
        <v>457261.26875621808</v>
      </c>
      <c r="BB25" s="87">
        <v>460462.09763751132</v>
      </c>
      <c r="BC25" s="87">
        <v>463685.33232097368</v>
      </c>
      <c r="BD25" s="87">
        <v>466931.12964722019</v>
      </c>
      <c r="BE25" s="87">
        <v>470199.64755475055</v>
      </c>
      <c r="BF25" s="87">
        <v>473491.04508763348</v>
      </c>
      <c r="BG25" s="87">
        <v>476805.48240324669</v>
      </c>
      <c r="BH25" s="87">
        <v>480143.12078006915</v>
      </c>
      <c r="BI25" s="87">
        <v>483504.12262552936</v>
      </c>
      <c r="BJ25" s="87">
        <v>486888.65148390736</v>
      </c>
      <c r="BK25" s="87">
        <v>489809.98339281074</v>
      </c>
      <c r="BL25" s="87">
        <v>492748.84329316759</v>
      </c>
      <c r="BM25" s="87">
        <v>495705.33635292668</v>
      </c>
      <c r="BN25" s="87">
        <v>498679.56837104424</v>
      </c>
      <c r="BO25" s="87">
        <v>501671.64578127052</v>
      </c>
      <c r="BP25" s="87">
        <v>504681.67565595801</v>
      </c>
      <c r="BQ25" s="87">
        <v>507709.76570989384</v>
      </c>
      <c r="BR25" s="87">
        <v>510756.02430415322</v>
      </c>
      <c r="BS25" s="87">
        <v>513820.5604499781</v>
      </c>
      <c r="BT25" s="87">
        <v>516903.48381267861</v>
      </c>
      <c r="BU25" s="87">
        <v>524657.03606986871</v>
      </c>
      <c r="BV25" s="87">
        <v>532526.89161091659</v>
      </c>
      <c r="BW25" s="87">
        <v>540514.79498508025</v>
      </c>
      <c r="BX25" s="87">
        <v>548622.51690985647</v>
      </c>
      <c r="BY25" s="87">
        <v>556851.85466350417</v>
      </c>
      <c r="BZ25" s="87">
        <v>565204.63248345663</v>
      </c>
      <c r="CA25" s="87">
        <v>573682.70197070844</v>
      </c>
      <c r="CB25" s="87">
        <v>582287.94250026904</v>
      </c>
      <c r="CC25" s="87">
        <v>591022.26163777302</v>
      </c>
      <c r="CD25" s="87">
        <v>599887.59556234023</v>
      </c>
      <c r="CE25" s="87">
        <v>608286.02190021309</v>
      </c>
      <c r="CF25" s="87">
        <v>616802.02620681608</v>
      </c>
      <c r="CG25" s="87">
        <v>625437.25457371154</v>
      </c>
      <c r="CH25" s="87">
        <v>634193.37613774359</v>
      </c>
      <c r="CI25" s="87">
        <v>643072.08340367198</v>
      </c>
      <c r="CJ25" s="87">
        <v>652075.09257132339</v>
      </c>
      <c r="CK25" s="87">
        <v>661204.14386732201</v>
      </c>
      <c r="CL25" s="87">
        <v>670461.00188146462</v>
      </c>
      <c r="CM25" s="87">
        <v>679847.45590780512</v>
      </c>
      <c r="CN25" s="87">
        <v>689365.3202905138</v>
      </c>
      <c r="CO25" s="87">
        <v>701773.8960557431</v>
      </c>
      <c r="CP25" s="87">
        <v>714405.82618474646</v>
      </c>
      <c r="CQ25" s="87">
        <v>727265.13105607196</v>
      </c>
      <c r="CR25" s="87">
        <v>740355.90341508121</v>
      </c>
      <c r="CS25" s="87">
        <v>753682.30967655266</v>
      </c>
      <c r="CT25" s="87">
        <v>767248.59125073068</v>
      </c>
      <c r="CU25" s="87">
        <v>781059.06589324377</v>
      </c>
      <c r="CV25" s="87">
        <v>795118.1290793221</v>
      </c>
      <c r="CW25" s="87">
        <v>809430.2554027501</v>
      </c>
      <c r="CX25" s="87">
        <v>823999.9999999993</v>
      </c>
      <c r="CY25" s="87">
        <v>844376.35736246512</v>
      </c>
      <c r="CZ25" s="87">
        <v>865256.59329211898</v>
      </c>
      <c r="DA25" s="87">
        <v>886653.16799497081</v>
      </c>
      <c r="DB25" s="87">
        <v>908578.84980034456</v>
      </c>
      <c r="DC25" s="87">
        <v>931046.72278033232</v>
      </c>
      <c r="DD25" s="87">
        <v>954070.19455766818</v>
      </c>
      <c r="DE25" s="87">
        <v>977663.00430667831</v>
      </c>
      <c r="DF25" s="87">
        <v>1001839.2309520846</v>
      </c>
      <c r="DG25" s="87">
        <v>1026613.3015705526</v>
      </c>
      <c r="DH25" s="87">
        <v>1051999.9999999974</v>
      </c>
    </row>
    <row r="26" spans="1:112" x14ac:dyDescent="0.25">
      <c r="A26" s="15" t="s">
        <v>12</v>
      </c>
      <c r="B26" s="87">
        <v>1033828.5016353262</v>
      </c>
      <c r="C26" s="87">
        <v>1041065.3011467733</v>
      </c>
      <c r="D26" s="87">
        <v>1048352.7582548005</v>
      </c>
      <c r="E26" s="87">
        <v>1055691.227562584</v>
      </c>
      <c r="F26" s="87">
        <v>1063081.0661555221</v>
      </c>
      <c r="G26" s="87">
        <v>1070522.6336186107</v>
      </c>
      <c r="H26" s="87">
        <v>1078016.2920539407</v>
      </c>
      <c r="I26" s="87">
        <v>1085562.4060983183</v>
      </c>
      <c r="J26" s="87">
        <v>1093161.3429410062</v>
      </c>
      <c r="K26" s="87">
        <v>1100813.4723415931</v>
      </c>
      <c r="L26" s="87">
        <v>1108519.1666479839</v>
      </c>
      <c r="M26" s="87">
        <v>1115170.2816478722</v>
      </c>
      <c r="N26" s="87">
        <v>1121861.3033377596</v>
      </c>
      <c r="O26" s="87">
        <v>1128592.4711577864</v>
      </c>
      <c r="P26" s="87">
        <v>1135364.0259847334</v>
      </c>
      <c r="Q26" s="87">
        <v>1142176.210140642</v>
      </c>
      <c r="R26" s="87">
        <v>1149029.2674014859</v>
      </c>
      <c r="S26" s="87">
        <v>1155923.4430058952</v>
      </c>
      <c r="T26" s="87">
        <v>1162858.9836639308</v>
      </c>
      <c r="U26" s="87">
        <v>1169836.1375659145</v>
      </c>
      <c r="V26" s="87">
        <v>1176855.1543913104</v>
      </c>
      <c r="W26" s="87">
        <v>1185093.1404720491</v>
      </c>
      <c r="X26" s="87">
        <v>1193388.7924553531</v>
      </c>
      <c r="Y26" s="87">
        <v>1201742.5140025401</v>
      </c>
      <c r="Z26" s="87">
        <v>1210154.7116005574</v>
      </c>
      <c r="AA26" s="87">
        <v>1218625.7945817611</v>
      </c>
      <c r="AB26" s="87">
        <v>1227156.1751438328</v>
      </c>
      <c r="AC26" s="87">
        <v>1235746.2683698393</v>
      </c>
      <c r="AD26" s="87">
        <v>1244396.4922484278</v>
      </c>
      <c r="AE26" s="87">
        <v>1253107.2676941664</v>
      </c>
      <c r="AF26" s="87">
        <v>1261879.0185680231</v>
      </c>
      <c r="AG26" s="87">
        <v>1268188.4136608632</v>
      </c>
      <c r="AH26" s="87">
        <v>1274529.3557291673</v>
      </c>
      <c r="AI26" s="87">
        <v>1280902.0025078128</v>
      </c>
      <c r="AJ26" s="87">
        <v>1287306.5125203517</v>
      </c>
      <c r="AK26" s="87">
        <v>1293743.0450829531</v>
      </c>
      <c r="AL26" s="87">
        <v>1300211.7603083677</v>
      </c>
      <c r="AM26" s="87">
        <v>1306712.8191099095</v>
      </c>
      <c r="AN26" s="87">
        <v>1313246.383205459</v>
      </c>
      <c r="AO26" s="87">
        <v>1319812.6151214861</v>
      </c>
      <c r="AP26" s="87">
        <v>1326411.6781970961</v>
      </c>
      <c r="AQ26" s="87">
        <v>1335696.559944476</v>
      </c>
      <c r="AR26" s="87">
        <v>1345046.4358640874</v>
      </c>
      <c r="AS26" s="87">
        <v>1354461.760915136</v>
      </c>
      <c r="AT26" s="87">
        <v>1363942.9932415423</v>
      </c>
      <c r="AU26" s="87">
        <v>1373490.5941942332</v>
      </c>
      <c r="AV26" s="87">
        <v>1383105.0283535931</v>
      </c>
      <c r="AW26" s="87">
        <v>1392786.7635520683</v>
      </c>
      <c r="AX26" s="87">
        <v>1402536.2708969328</v>
      </c>
      <c r="AY26" s="87">
        <v>1412354.0247932114</v>
      </c>
      <c r="AZ26" s="87">
        <v>1422240.5029667667</v>
      </c>
      <c r="BA26" s="87">
        <v>1427929.4649786334</v>
      </c>
      <c r="BB26" s="87">
        <v>1433641.1828385477</v>
      </c>
      <c r="BC26" s="87">
        <v>1439375.7475699016</v>
      </c>
      <c r="BD26" s="87">
        <v>1445133.250560181</v>
      </c>
      <c r="BE26" s="87">
        <v>1450913.7835624213</v>
      </c>
      <c r="BF26" s="87">
        <v>1456717.4386966708</v>
      </c>
      <c r="BG26" s="87">
        <v>1462544.3084514574</v>
      </c>
      <c r="BH26" s="87">
        <v>1468394.4856852628</v>
      </c>
      <c r="BI26" s="87">
        <v>1474268.0636280035</v>
      </c>
      <c r="BJ26" s="87">
        <v>1480165.1358825162</v>
      </c>
      <c r="BK26" s="87">
        <v>1489046.1266978106</v>
      </c>
      <c r="BL26" s="87">
        <v>1497980.4034579967</v>
      </c>
      <c r="BM26" s="87">
        <v>1506968.285878744</v>
      </c>
      <c r="BN26" s="87">
        <v>1516010.0955940159</v>
      </c>
      <c r="BO26" s="87">
        <v>1525106.1561675789</v>
      </c>
      <c r="BP26" s="87">
        <v>1534256.7931045839</v>
      </c>
      <c r="BQ26" s="87">
        <v>1543462.3338632104</v>
      </c>
      <c r="BR26" s="87">
        <v>1552723.107866389</v>
      </c>
      <c r="BS26" s="87">
        <v>1562039.4465135864</v>
      </c>
      <c r="BT26" s="87">
        <v>1571411.6831926666</v>
      </c>
      <c r="BU26" s="87">
        <v>1594982.8584405566</v>
      </c>
      <c r="BV26" s="87">
        <v>1618907.6013171652</v>
      </c>
      <c r="BW26" s="87">
        <v>1643191.2153369226</v>
      </c>
      <c r="BX26" s="87">
        <v>1667839.0835669767</v>
      </c>
      <c r="BY26" s="87">
        <v>1692856.6698204817</v>
      </c>
      <c r="BZ26" s="87">
        <v>1718249.5198677888</v>
      </c>
      <c r="CA26" s="87">
        <v>1744023.2626658059</v>
      </c>
      <c r="CB26" s="87">
        <v>1770183.611605793</v>
      </c>
      <c r="CC26" s="87">
        <v>1796736.36577988</v>
      </c>
      <c r="CD26" s="87">
        <v>1823687.4112665765</v>
      </c>
      <c r="CE26" s="87">
        <v>1849219.0350243091</v>
      </c>
      <c r="CF26" s="87">
        <v>1875108.1015146498</v>
      </c>
      <c r="CG26" s="87">
        <v>1901359.6149358556</v>
      </c>
      <c r="CH26" s="87">
        <v>1927978.649544958</v>
      </c>
      <c r="CI26" s="87">
        <v>1954970.350638588</v>
      </c>
      <c r="CJ26" s="87">
        <v>1982339.9355475288</v>
      </c>
      <c r="CK26" s="87">
        <v>2010092.6946451946</v>
      </c>
      <c r="CL26" s="87">
        <v>2038233.9923702281</v>
      </c>
      <c r="CM26" s="87">
        <v>2066769.2682634117</v>
      </c>
      <c r="CN26" s="87">
        <v>2095704.0380191044</v>
      </c>
      <c r="CO26" s="87">
        <v>2133426.7107034479</v>
      </c>
      <c r="CP26" s="87">
        <v>2171828.3914961093</v>
      </c>
      <c r="CQ26" s="87">
        <v>2210921.302543039</v>
      </c>
      <c r="CR26" s="87">
        <v>2250717.8859888134</v>
      </c>
      <c r="CS26" s="87">
        <v>2291230.8079366116</v>
      </c>
      <c r="CT26" s="87">
        <v>2332472.9624794698</v>
      </c>
      <c r="CU26" s="87">
        <v>2374457.4758040998</v>
      </c>
      <c r="CV26" s="87">
        <v>2417197.7103685732</v>
      </c>
      <c r="CW26" s="87">
        <v>2460707.2691552071</v>
      </c>
      <c r="CX26" s="87">
        <v>2505000.0000000009</v>
      </c>
      <c r="CY26" s="87">
        <v>2594390.4899038617</v>
      </c>
      <c r="CZ26" s="87">
        <v>2686970.8639136115</v>
      </c>
      <c r="DA26" s="87">
        <v>2782854.9524895144</v>
      </c>
      <c r="DB26" s="87">
        <v>2882160.6481120382</v>
      </c>
      <c r="DC26" s="87">
        <v>2985010.0502343392</v>
      </c>
      <c r="DD26" s="87">
        <v>3091529.6154073514</v>
      </c>
      <c r="DE26" s="87">
        <v>3201850.3127620644</v>
      </c>
      <c r="DF26" s="87">
        <v>3316107.7850401606</v>
      </c>
      <c r="DG26" s="87">
        <v>3434442.5153709971</v>
      </c>
      <c r="DH26" s="87">
        <v>3557000.0000000037</v>
      </c>
    </row>
    <row r="27" spans="1:112" x14ac:dyDescent="0.25">
      <c r="A27" s="15" t="s">
        <v>14</v>
      </c>
      <c r="B27" s="87">
        <v>1981047.2876159491</v>
      </c>
      <c r="C27" s="87">
        <v>1991976.9573276357</v>
      </c>
      <c r="D27" s="87">
        <v>2002966.9273061326</v>
      </c>
      <c r="E27" s="87">
        <v>2014017.5302350677</v>
      </c>
      <c r="F27" s="87">
        <v>2025129.1006335244</v>
      </c>
      <c r="G27" s="87">
        <v>2036301.9748661662</v>
      </c>
      <c r="H27" s="87">
        <v>2047536.4911534209</v>
      </c>
      <c r="I27" s="87">
        <v>2058832.9895817162</v>
      </c>
      <c r="J27" s="87">
        <v>2070191.8121137784</v>
      </c>
      <c r="K27" s="87">
        <v>2081613.302598981</v>
      </c>
      <c r="L27" s="87">
        <v>2093097.8067837537</v>
      </c>
      <c r="M27" s="87">
        <v>2104660.8511711494</v>
      </c>
      <c r="N27" s="87">
        <v>2116287.7740811212</v>
      </c>
      <c r="O27" s="87">
        <v>2127978.928402191</v>
      </c>
      <c r="P27" s="87">
        <v>2139734.6689723684</v>
      </c>
      <c r="Q27" s="87">
        <v>2151555.3525899174</v>
      </c>
      <c r="R27" s="87">
        <v>2163441.3380241878</v>
      </c>
      <c r="S27" s="87">
        <v>2175392.9860265041</v>
      </c>
      <c r="T27" s="87">
        <v>2187410.6593411141</v>
      </c>
      <c r="U27" s="87">
        <v>2199494.7227161974</v>
      </c>
      <c r="V27" s="87">
        <v>2211645.5429149382</v>
      </c>
      <c r="W27" s="87">
        <v>2226607.2556165839</v>
      </c>
      <c r="X27" s="87">
        <v>2241670.1838351935</v>
      </c>
      <c r="Y27" s="87">
        <v>2256835.012290563</v>
      </c>
      <c r="Z27" s="87">
        <v>2272102.4303345964</v>
      </c>
      <c r="AA27" s="87">
        <v>2287473.1319826432</v>
      </c>
      <c r="AB27" s="87">
        <v>2302947.8159450428</v>
      </c>
      <c r="AC27" s="87">
        <v>2318527.1856588889</v>
      </c>
      <c r="AD27" s="87">
        <v>2334211.9493200062</v>
      </c>
      <c r="AE27" s="87">
        <v>2350002.81991514</v>
      </c>
      <c r="AF27" s="87">
        <v>2365900.5152543699</v>
      </c>
      <c r="AG27" s="87">
        <v>2385082.7982789995</v>
      </c>
      <c r="AH27" s="87">
        <v>2404420.6077003069</v>
      </c>
      <c r="AI27" s="87">
        <v>2423915.2044975017</v>
      </c>
      <c r="AJ27" s="87">
        <v>2443567.8598735775</v>
      </c>
      <c r="AK27" s="87">
        <v>2463379.8553382065</v>
      </c>
      <c r="AL27" s="87">
        <v>2483352.4827913041</v>
      </c>
      <c r="AM27" s="87">
        <v>2503487.0446072724</v>
      </c>
      <c r="AN27" s="87">
        <v>2523784.8537199209</v>
      </c>
      <c r="AO27" s="87">
        <v>2544247.2337080855</v>
      </c>
      <c r="AP27" s="87">
        <v>2564875.5188819328</v>
      </c>
      <c r="AQ27" s="87">
        <v>2587462.2219618731</v>
      </c>
      <c r="AR27" s="87">
        <v>2610247.8271531491</v>
      </c>
      <c r="AS27" s="87">
        <v>2633234.0860194927</v>
      </c>
      <c r="AT27" s="87">
        <v>2656422.765549182</v>
      </c>
      <c r="AU27" s="87">
        <v>2679815.6482908782</v>
      </c>
      <c r="AV27" s="87">
        <v>2703414.5324906488</v>
      </c>
      <c r="AW27" s="87">
        <v>2727221.2322302051</v>
      </c>
      <c r="AX27" s="87">
        <v>2751237.5775663499</v>
      </c>
      <c r="AY27" s="87">
        <v>2775465.4146716576</v>
      </c>
      <c r="AZ27" s="87">
        <v>2799906.6059763958</v>
      </c>
      <c r="BA27" s="87">
        <v>2824572.677678592</v>
      </c>
      <c r="BB27" s="87">
        <v>2849456.0477334973</v>
      </c>
      <c r="BC27" s="87">
        <v>2874558.6304538026</v>
      </c>
      <c r="BD27" s="87">
        <v>2899882.3570165369</v>
      </c>
      <c r="BE27" s="87">
        <v>2925429.1756116375</v>
      </c>
      <c r="BF27" s="87">
        <v>2951201.0515918266</v>
      </c>
      <c r="BG27" s="87">
        <v>2977199.9676238042</v>
      </c>
      <c r="BH27" s="87">
        <v>3003427.9238407849</v>
      </c>
      <c r="BI27" s="87">
        <v>3029886.9379963665</v>
      </c>
      <c r="BJ27" s="87">
        <v>3056579.0456197578</v>
      </c>
      <c r="BK27" s="87">
        <v>3079060.9004401756</v>
      </c>
      <c r="BL27" s="87">
        <v>3101708.1145687024</v>
      </c>
      <c r="BM27" s="87">
        <v>3124521.9042617832</v>
      </c>
      <c r="BN27" s="87">
        <v>3147503.4947217102</v>
      </c>
      <c r="BO27" s="87">
        <v>3170654.1201624284</v>
      </c>
      <c r="BP27" s="87">
        <v>3193975.0238758135</v>
      </c>
      <c r="BQ27" s="87">
        <v>3217467.4582984466</v>
      </c>
      <c r="BR27" s="87">
        <v>3241132.685078871</v>
      </c>
      <c r="BS27" s="87">
        <v>3264971.9751453507</v>
      </c>
      <c r="BT27" s="87">
        <v>3288986.6087741307</v>
      </c>
      <c r="BU27" s="87">
        <v>3338321.4079057416</v>
      </c>
      <c r="BV27" s="87">
        <v>3388396.2290243264</v>
      </c>
      <c r="BW27" s="87">
        <v>3439222.1724596904</v>
      </c>
      <c r="BX27" s="87">
        <v>3490810.5050465846</v>
      </c>
      <c r="BY27" s="87">
        <v>3543172.6626222818</v>
      </c>
      <c r="BZ27" s="87">
        <v>3596320.2525616148</v>
      </c>
      <c r="CA27" s="87">
        <v>3650265.0563500384</v>
      </c>
      <c r="CB27" s="87">
        <v>3705019.0321952878</v>
      </c>
      <c r="CC27" s="87">
        <v>3760594.3176782154</v>
      </c>
      <c r="CD27" s="87">
        <v>3817003.2324433867</v>
      </c>
      <c r="CE27" s="87">
        <v>3870441.2776975948</v>
      </c>
      <c r="CF27" s="87">
        <v>3924627.4555853615</v>
      </c>
      <c r="CG27" s="87">
        <v>3979572.2399635566</v>
      </c>
      <c r="CH27" s="87">
        <v>4035286.2513230466</v>
      </c>
      <c r="CI27" s="87">
        <v>4091780.2588415695</v>
      </c>
      <c r="CJ27" s="87">
        <v>4149065.1824653512</v>
      </c>
      <c r="CK27" s="87">
        <v>4207152.0950198676</v>
      </c>
      <c r="CL27" s="87">
        <v>4266052.224350146</v>
      </c>
      <c r="CM27" s="87">
        <v>4325776.9554910483</v>
      </c>
      <c r="CN27" s="87">
        <v>4386337.8328679195</v>
      </c>
      <c r="CO27" s="87">
        <v>4465291.9138595415</v>
      </c>
      <c r="CP27" s="87">
        <v>4545667.1683090134</v>
      </c>
      <c r="CQ27" s="87">
        <v>4627489.1773385759</v>
      </c>
      <c r="CR27" s="87">
        <v>4710783.9825306702</v>
      </c>
      <c r="CS27" s="87">
        <v>4795578.0942162219</v>
      </c>
      <c r="CT27" s="87">
        <v>4881898.4999121148</v>
      </c>
      <c r="CU27" s="87">
        <v>4969772.6729105329</v>
      </c>
      <c r="CV27" s="87">
        <v>5059228.5810229219</v>
      </c>
      <c r="CW27" s="87">
        <v>5150294.6954813357</v>
      </c>
      <c r="CX27" s="87">
        <v>5243000.0000000112</v>
      </c>
      <c r="CY27" s="87">
        <v>5406378.5797333578</v>
      </c>
      <c r="CZ27" s="87">
        <v>5574848.2447834481</v>
      </c>
      <c r="DA27" s="87">
        <v>5748567.6398743624</v>
      </c>
      <c r="DB27" s="87">
        <v>5927700.3533025058</v>
      </c>
      <c r="DC27" s="87">
        <v>6112415.0709846374</v>
      </c>
      <c r="DD27" s="87">
        <v>6302885.7353062425</v>
      </c>
      <c r="DE27" s="87">
        <v>6499291.7089198036</v>
      </c>
      <c r="DF27" s="87">
        <v>6701817.9436472571</v>
      </c>
      <c r="DG27" s="87">
        <v>6910655.1546456441</v>
      </c>
      <c r="DH27" s="87">
        <v>7126000.0000000093</v>
      </c>
    </row>
    <row r="28" spans="1:112" x14ac:dyDescent="0.25">
      <c r="A28" s="15" t="s">
        <v>20</v>
      </c>
      <c r="B28" s="87">
        <v>506578.22040929861</v>
      </c>
      <c r="C28" s="87">
        <v>509617.68973175436</v>
      </c>
      <c r="D28" s="87">
        <v>512675.39587014489</v>
      </c>
      <c r="E28" s="87">
        <v>515751.44824536581</v>
      </c>
      <c r="F28" s="87">
        <v>518845.95693483803</v>
      </c>
      <c r="G28" s="87">
        <v>521959.03267644701</v>
      </c>
      <c r="H28" s="87">
        <v>525090.78687250556</v>
      </c>
      <c r="I28" s="87">
        <v>528241.33159374073</v>
      </c>
      <c r="J28" s="87">
        <v>531410.77958330314</v>
      </c>
      <c r="K28" s="87">
        <v>534599.24426080298</v>
      </c>
      <c r="L28" s="87">
        <v>537806.83972636692</v>
      </c>
      <c r="M28" s="87">
        <v>541033.68076472508</v>
      </c>
      <c r="N28" s="87">
        <v>544279.88284931332</v>
      </c>
      <c r="O28" s="87">
        <v>547545.5621464093</v>
      </c>
      <c r="P28" s="87">
        <v>550830.83551928774</v>
      </c>
      <c r="Q28" s="87">
        <v>554135.82053240342</v>
      </c>
      <c r="R28" s="87">
        <v>557460.63545559777</v>
      </c>
      <c r="S28" s="87">
        <v>560805.39926833147</v>
      </c>
      <c r="T28" s="87">
        <v>564170.23166394152</v>
      </c>
      <c r="U28" s="87">
        <v>567555.25305392512</v>
      </c>
      <c r="V28" s="87">
        <v>570960.58457224758</v>
      </c>
      <c r="W28" s="87">
        <v>576099.22983339778</v>
      </c>
      <c r="X28" s="87">
        <v>581284.12290189823</v>
      </c>
      <c r="Y28" s="87">
        <v>586515.68000801536</v>
      </c>
      <c r="Z28" s="87">
        <v>591794.32112808747</v>
      </c>
      <c r="AA28" s="87">
        <v>597120.47001824016</v>
      </c>
      <c r="AB28" s="87">
        <v>602494.55424840411</v>
      </c>
      <c r="AC28" s="87">
        <v>607917.00523663987</v>
      </c>
      <c r="AD28" s="87">
        <v>613388.25828376948</v>
      </c>
      <c r="AE28" s="87">
        <v>618908.75260832335</v>
      </c>
      <c r="AF28" s="87">
        <v>624478.9313817994</v>
      </c>
      <c r="AG28" s="87">
        <v>628850.28390147199</v>
      </c>
      <c r="AH28" s="87">
        <v>633252.23588878242</v>
      </c>
      <c r="AI28" s="87">
        <v>637685.00154000393</v>
      </c>
      <c r="AJ28" s="87">
        <v>642148.79655078403</v>
      </c>
      <c r="AK28" s="87">
        <v>646643.83812663949</v>
      </c>
      <c r="AL28" s="87">
        <v>651170.34499352612</v>
      </c>
      <c r="AM28" s="87">
        <v>655728.53740848089</v>
      </c>
      <c r="AN28" s="87">
        <v>660318.63717034028</v>
      </c>
      <c r="AO28" s="87">
        <v>664940.86763053271</v>
      </c>
      <c r="AP28" s="87">
        <v>669595.45370394608</v>
      </c>
      <c r="AQ28" s="87">
        <v>674282.62187987345</v>
      </c>
      <c r="AR28" s="87">
        <v>679002.60023303237</v>
      </c>
      <c r="AS28" s="87">
        <v>683755.6184346634</v>
      </c>
      <c r="AT28" s="87">
        <v>688541.90776370571</v>
      </c>
      <c r="AU28" s="87">
        <v>693361.70111805154</v>
      </c>
      <c r="AV28" s="87">
        <v>698215.23302587762</v>
      </c>
      <c r="AW28" s="87">
        <v>703102.7396570585</v>
      </c>
      <c r="AX28" s="87">
        <v>708024.45883465768</v>
      </c>
      <c r="AY28" s="87">
        <v>712980.63004650001</v>
      </c>
      <c r="AZ28" s="87">
        <v>717971.49445682601</v>
      </c>
      <c r="BA28" s="87">
        <v>722997.29491802386</v>
      </c>
      <c r="BB28" s="87">
        <v>728058.27598245023</v>
      </c>
      <c r="BC28" s="87">
        <v>733154.6839143273</v>
      </c>
      <c r="BD28" s="87">
        <v>738286.76670172776</v>
      </c>
      <c r="BE28" s="87">
        <v>743454.77406863985</v>
      </c>
      <c r="BF28" s="87">
        <v>748658.95748712053</v>
      </c>
      <c r="BG28" s="87">
        <v>753899.57018953038</v>
      </c>
      <c r="BH28" s="87">
        <v>759176.86718085711</v>
      </c>
      <c r="BI28" s="87">
        <v>764491.1052511232</v>
      </c>
      <c r="BJ28" s="87">
        <v>769842.54298788169</v>
      </c>
      <c r="BK28" s="87">
        <v>776001.28333178489</v>
      </c>
      <c r="BL28" s="87">
        <v>782209.2935984392</v>
      </c>
      <c r="BM28" s="87">
        <v>788466.96794722672</v>
      </c>
      <c r="BN28" s="87">
        <v>794774.70369080454</v>
      </c>
      <c r="BO28" s="87">
        <v>801132.90132033092</v>
      </c>
      <c r="BP28" s="87">
        <v>807541.96453089372</v>
      </c>
      <c r="BQ28" s="87">
        <v>814002.30024714093</v>
      </c>
      <c r="BR28" s="87">
        <v>820514.31864911807</v>
      </c>
      <c r="BS28" s="87">
        <v>827078.43319831102</v>
      </c>
      <c r="BT28" s="87">
        <v>833695.06066389894</v>
      </c>
      <c r="BU28" s="87">
        <v>846200.48657385714</v>
      </c>
      <c r="BV28" s="87">
        <v>858893.49387246475</v>
      </c>
      <c r="BW28" s="87">
        <v>871776.89628055133</v>
      </c>
      <c r="BX28" s="87">
        <v>884853.5497247593</v>
      </c>
      <c r="BY28" s="87">
        <v>898126.3529706304</v>
      </c>
      <c r="BZ28" s="87">
        <v>911598.24826518958</v>
      </c>
      <c r="CA28" s="87">
        <v>925272.22198916716</v>
      </c>
      <c r="CB28" s="87">
        <v>939151.30531900434</v>
      </c>
      <c r="CC28" s="87">
        <v>953238.57489878905</v>
      </c>
      <c r="CD28" s="87">
        <v>967537.15352227038</v>
      </c>
      <c r="CE28" s="87">
        <v>981082.67367158225</v>
      </c>
      <c r="CF28" s="87">
        <v>994817.83110298449</v>
      </c>
      <c r="CG28" s="87">
        <v>1008745.2807384264</v>
      </c>
      <c r="CH28" s="87">
        <v>1022867.7146687644</v>
      </c>
      <c r="CI28" s="87">
        <v>1037187.8626741272</v>
      </c>
      <c r="CJ28" s="87">
        <v>1051708.4927515648</v>
      </c>
      <c r="CK28" s="87">
        <v>1066432.411650087</v>
      </c>
      <c r="CL28" s="87">
        <v>1081362.4654131883</v>
      </c>
      <c r="CM28" s="87">
        <v>1096501.5399289732</v>
      </c>
      <c r="CN28" s="87">
        <v>1111852.5614879795</v>
      </c>
      <c r="CO28" s="87">
        <v>1131865.9075947627</v>
      </c>
      <c r="CP28" s="87">
        <v>1152239.4939314683</v>
      </c>
      <c r="CQ28" s="87">
        <v>1172979.8048222344</v>
      </c>
      <c r="CR28" s="87">
        <v>1194093.4413090346</v>
      </c>
      <c r="CS28" s="87">
        <v>1215587.1232525969</v>
      </c>
      <c r="CT28" s="87">
        <v>1237467.6914711434</v>
      </c>
      <c r="CU28" s="87">
        <v>1259742.1099176237</v>
      </c>
      <c r="CV28" s="87">
        <v>1282417.4678961406</v>
      </c>
      <c r="CW28" s="87">
        <v>1305500.982318271</v>
      </c>
      <c r="CX28" s="87">
        <v>1328999.9999999988</v>
      </c>
      <c r="CY28" s="87">
        <v>1351505.2498096824</v>
      </c>
      <c r="CZ28" s="87">
        <v>1374391.6029067968</v>
      </c>
      <c r="DA28" s="87">
        <v>1397665.5128840345</v>
      </c>
      <c r="DB28" s="87">
        <v>1421333.5426190491</v>
      </c>
      <c r="DC28" s="87">
        <v>1445402.3661250866</v>
      </c>
      <c r="DD28" s="87">
        <v>1469878.7704329516</v>
      </c>
      <c r="DE28" s="87">
        <v>1494769.6575048433</v>
      </c>
      <c r="DF28" s="87">
        <v>1520082.0461806005</v>
      </c>
      <c r="DG28" s="87">
        <v>1545823.0741569055</v>
      </c>
      <c r="DH28" s="87">
        <v>1572000.0000000007</v>
      </c>
    </row>
    <row r="29" spans="1:112" x14ac:dyDescent="0.25">
      <c r="A29" s="15" t="s">
        <v>21</v>
      </c>
      <c r="B29" s="87">
        <v>791150.46685545065</v>
      </c>
      <c r="C29" s="87">
        <v>794172.88452123536</v>
      </c>
      <c r="D29" s="87">
        <v>797206.84867397684</v>
      </c>
      <c r="E29" s="87">
        <v>800252.4034245084</v>
      </c>
      <c r="F29" s="87">
        <v>803309.5930521785</v>
      </c>
      <c r="G29" s="87">
        <v>806378.46200549579</v>
      </c>
      <c r="H29" s="87">
        <v>809459.05490277463</v>
      </c>
      <c r="I29" s="87">
        <v>812551.41653278377</v>
      </c>
      <c r="J29" s="87">
        <v>815655.59185539745</v>
      </c>
      <c r="K29" s="87">
        <v>818771.62600224989</v>
      </c>
      <c r="L29" s="87">
        <v>821899.5642773913</v>
      </c>
      <c r="M29" s="87">
        <v>828436.15856507584</v>
      </c>
      <c r="N29" s="87">
        <v>835024.73860228353</v>
      </c>
      <c r="O29" s="87">
        <v>841665.71783339151</v>
      </c>
      <c r="P29" s="87">
        <v>848359.5129909137</v>
      </c>
      <c r="Q29" s="87">
        <v>855106.54412165121</v>
      </c>
      <c r="R29" s="87">
        <v>861907.23461305141</v>
      </c>
      <c r="S29" s="87">
        <v>868762.01121977565</v>
      </c>
      <c r="T29" s="87">
        <v>875671.30409047951</v>
      </c>
      <c r="U29" s="87">
        <v>882635.54679480486</v>
      </c>
      <c r="V29" s="87">
        <v>889655.1763505881</v>
      </c>
      <c r="W29" s="87">
        <v>897178.5432823369</v>
      </c>
      <c r="X29" s="87">
        <v>904765.53154906386</v>
      </c>
      <c r="Y29" s="87">
        <v>912416.6791644406</v>
      </c>
      <c r="Z29" s="87">
        <v>920132.52869184967</v>
      </c>
      <c r="AA29" s="87">
        <v>927913.62728285999</v>
      </c>
      <c r="AB29" s="87">
        <v>935760.52671602624</v>
      </c>
      <c r="AC29" s="87">
        <v>943673.78343601723</v>
      </c>
      <c r="AD29" s="87">
        <v>951653.95859307481</v>
      </c>
      <c r="AE29" s="87">
        <v>959701.61808280705</v>
      </c>
      <c r="AF29" s="87">
        <v>967817.33258631511</v>
      </c>
      <c r="AG29" s="87">
        <v>973571.52522845205</v>
      </c>
      <c r="AH29" s="87">
        <v>979359.92962920072</v>
      </c>
      <c r="AI29" s="87">
        <v>985182.74919579842</v>
      </c>
      <c r="AJ29" s="87">
        <v>991040.18854484719</v>
      </c>
      <c r="AK29" s="87">
        <v>996932.45350950479</v>
      </c>
      <c r="AL29" s="87">
        <v>1002859.751146717</v>
      </c>
      <c r="AM29" s="87">
        <v>1008822.2897444941</v>
      </c>
      <c r="AN29" s="87">
        <v>1014820.2788292305</v>
      </c>
      <c r="AO29" s="87">
        <v>1020853.9291730673</v>
      </c>
      <c r="AP29" s="87">
        <v>1026923.4528012994</v>
      </c>
      <c r="AQ29" s="87">
        <v>1032058.0700653058</v>
      </c>
      <c r="AR29" s="87">
        <v>1037218.3604156321</v>
      </c>
      <c r="AS29" s="87">
        <v>1042404.4522177101</v>
      </c>
      <c r="AT29" s="87">
        <v>1047616.4744787985</v>
      </c>
      <c r="AU29" s="87">
        <v>1052854.5568511921</v>
      </c>
      <c r="AV29" s="87">
        <v>1058118.8296354481</v>
      </c>
      <c r="AW29" s="87">
        <v>1063409.4237836252</v>
      </c>
      <c r="AX29" s="87">
        <v>1068726.4709025433</v>
      </c>
      <c r="AY29" s="87">
        <v>1074070.1032570559</v>
      </c>
      <c r="AZ29" s="87">
        <v>1079440.4537733395</v>
      </c>
      <c r="BA29" s="87">
        <v>1088132.537332275</v>
      </c>
      <c r="BB29" s="87">
        <v>1096894.6130027082</v>
      </c>
      <c r="BC29" s="87">
        <v>1105727.2443889391</v>
      </c>
      <c r="BD29" s="87">
        <v>1114630.999633634</v>
      </c>
      <c r="BE29" s="87">
        <v>1123606.4514543691</v>
      </c>
      <c r="BF29" s="87">
        <v>1132654.1771804716</v>
      </c>
      <c r="BG29" s="87">
        <v>1141774.7587901514</v>
      </c>
      <c r="BH29" s="87">
        <v>1150968.782947941</v>
      </c>
      <c r="BI29" s="87">
        <v>1160236.8410424271</v>
      </c>
      <c r="BJ29" s="87">
        <v>1169579.5292242947</v>
      </c>
      <c r="BK29" s="87">
        <v>1178111.6346822286</v>
      </c>
      <c r="BL29" s="87">
        <v>1186705.982015748</v>
      </c>
      <c r="BM29" s="87">
        <v>1195363.0252805483</v>
      </c>
      <c r="BN29" s="87">
        <v>1204083.2218446699</v>
      </c>
      <c r="BO29" s="87">
        <v>1212867.0324126617</v>
      </c>
      <c r="BP29" s="87">
        <v>1221714.9210499222</v>
      </c>
      <c r="BQ29" s="87">
        <v>1230627.3552072155</v>
      </c>
      <c r="BR29" s="87">
        <v>1239604.8057453674</v>
      </c>
      <c r="BS29" s="87">
        <v>1248647.746960144</v>
      </c>
      <c r="BT29" s="87">
        <v>1257756.6566073075</v>
      </c>
      <c r="BU29" s="87">
        <v>1276623.006456417</v>
      </c>
      <c r="BV29" s="87">
        <v>1295772.3515532631</v>
      </c>
      <c r="BW29" s="87">
        <v>1315208.9368265618</v>
      </c>
      <c r="BX29" s="87">
        <v>1334937.07087896</v>
      </c>
      <c r="BY29" s="87">
        <v>1354961.1269421442</v>
      </c>
      <c r="BZ29" s="87">
        <v>1375285.5438462761</v>
      </c>
      <c r="CA29" s="87">
        <v>1395914.8270039703</v>
      </c>
      <c r="CB29" s="87">
        <v>1416853.5494090295</v>
      </c>
      <c r="CC29" s="87">
        <v>1438106.3526501649</v>
      </c>
      <c r="CD29" s="87">
        <v>1459677.9479399188</v>
      </c>
      <c r="CE29" s="87">
        <v>1480113.4392110778</v>
      </c>
      <c r="CF29" s="87">
        <v>1500835.027360033</v>
      </c>
      <c r="CG29" s="87">
        <v>1521846.7177430736</v>
      </c>
      <c r="CH29" s="87">
        <v>1543152.5717914768</v>
      </c>
      <c r="CI29" s="87">
        <v>1564756.7077965576</v>
      </c>
      <c r="CJ29" s="87">
        <v>1586663.3017057092</v>
      </c>
      <c r="CK29" s="87">
        <v>1608876.5879295894</v>
      </c>
      <c r="CL29" s="87">
        <v>1631400.8601606039</v>
      </c>
      <c r="CM29" s="87">
        <v>1654240.4722028524</v>
      </c>
      <c r="CN29" s="87">
        <v>1677399.8388136907</v>
      </c>
      <c r="CO29" s="87">
        <v>1707593.0359123368</v>
      </c>
      <c r="CP29" s="87">
        <v>1738329.7105587586</v>
      </c>
      <c r="CQ29" s="87">
        <v>1769619.6453488157</v>
      </c>
      <c r="CR29" s="87">
        <v>1801472.7989650941</v>
      </c>
      <c r="CS29" s="87">
        <v>1833899.3093464654</v>
      </c>
      <c r="CT29" s="87">
        <v>1866909.4969147015</v>
      </c>
      <c r="CU29" s="87">
        <v>1900513.8678591656</v>
      </c>
      <c r="CV29" s="87">
        <v>1934723.1174806301</v>
      </c>
      <c r="CW29" s="87">
        <v>1969548.133595281</v>
      </c>
      <c r="CX29" s="87">
        <v>2004999.9999999951</v>
      </c>
      <c r="CY29" s="87">
        <v>2034121.0530997806</v>
      </c>
      <c r="CZ29" s="87">
        <v>2063665.0666652222</v>
      </c>
      <c r="DA29" s="87">
        <v>2093638.1838654869</v>
      </c>
      <c r="DB29" s="87">
        <v>2124046.6370944576</v>
      </c>
      <c r="DC29" s="87">
        <v>2154896.7492666515</v>
      </c>
      <c r="DD29" s="87">
        <v>2186194.9351319629</v>
      </c>
      <c r="DE29" s="87">
        <v>2217947.7026094995</v>
      </c>
      <c r="DF29" s="87">
        <v>2250161.6541407905</v>
      </c>
      <c r="DG29" s="87">
        <v>2282843.4880626537</v>
      </c>
      <c r="DH29" s="87">
        <v>2315999.9999999967</v>
      </c>
    </row>
    <row r="30" spans="1:112" x14ac:dyDescent="0.25">
      <c r="A30" s="15" t="s">
        <v>26</v>
      </c>
      <c r="B30" s="87">
        <v>13539370.93399485</v>
      </c>
      <c r="C30" s="87">
        <v>13591274.738507723</v>
      </c>
      <c r="D30" s="87">
        <v>13643377.51865514</v>
      </c>
      <c r="E30" s="87">
        <v>13695680.037219394</v>
      </c>
      <c r="F30" s="87">
        <v>13748183.059906945</v>
      </c>
      <c r="G30" s="87">
        <v>13800887.355359616</v>
      </c>
      <c r="H30" s="87">
        <v>13853793.695165863</v>
      </c>
      <c r="I30" s="87">
        <v>13906902.853872055</v>
      </c>
      <c r="J30" s="87">
        <v>13960215.608993825</v>
      </c>
      <c r="K30" s="87">
        <v>14013732.741027446</v>
      </c>
      <c r="L30" s="87">
        <v>14067455.033461276</v>
      </c>
      <c r="M30" s="87">
        <v>14127388.984680675</v>
      </c>
      <c r="N30" s="87">
        <v>14187578.282620588</v>
      </c>
      <c r="O30" s="87">
        <v>14248024.015177714</v>
      </c>
      <c r="P30" s="87">
        <v>14308727.274883702</v>
      </c>
      <c r="Q30" s="87">
        <v>14369689.158924894</v>
      </c>
      <c r="R30" s="87">
        <v>14430910.769162167</v>
      </c>
      <c r="S30" s="87">
        <v>14492393.212150836</v>
      </c>
      <c r="T30" s="87">
        <v>14554137.599160668</v>
      </c>
      <c r="U30" s="87">
        <v>14616145.046195943</v>
      </c>
      <c r="V30" s="87">
        <v>14678416.67401571</v>
      </c>
      <c r="W30" s="87">
        <v>14756231.733440269</v>
      </c>
      <c r="X30" s="87">
        <v>14834459.315796131</v>
      </c>
      <c r="Y30" s="87">
        <v>14913101.608001482</v>
      </c>
      <c r="Z30" s="87">
        <v>14992160.808568083</v>
      </c>
      <c r="AA30" s="87">
        <v>15071639.127662703</v>
      </c>
      <c r="AB30" s="87">
        <v>15151538.787168944</v>
      </c>
      <c r="AC30" s="87">
        <v>15231862.020749319</v>
      </c>
      <c r="AD30" s="87">
        <v>15312611.07390772</v>
      </c>
      <c r="AE30" s="87">
        <v>15393788.204052189</v>
      </c>
      <c r="AF30" s="87">
        <v>15475395.680557951</v>
      </c>
      <c r="AG30" s="87">
        <v>15573496.47758813</v>
      </c>
      <c r="AH30" s="87">
        <v>15672219.149921311</v>
      </c>
      <c r="AI30" s="87">
        <v>15771567.639716014</v>
      </c>
      <c r="AJ30" s="87">
        <v>15871545.91412067</v>
      </c>
      <c r="AK30" s="87">
        <v>15972157.965432057</v>
      </c>
      <c r="AL30" s="87">
        <v>16073407.811254693</v>
      </c>
      <c r="AM30" s="87">
        <v>16175299.494661286</v>
      </c>
      <c r="AN30" s="87">
        <v>16277837.084354172</v>
      </c>
      <c r="AO30" s="87">
        <v>16381024.674827782</v>
      </c>
      <c r="AP30" s="87">
        <v>16484866.386532156</v>
      </c>
      <c r="AQ30" s="87">
        <v>16576946.592397712</v>
      </c>
      <c r="AR30" s="87">
        <v>16669541.134510435</v>
      </c>
      <c r="AS30" s="87">
        <v>16762652.885819754</v>
      </c>
      <c r="AT30" s="87">
        <v>16856284.735322651</v>
      </c>
      <c r="AU30" s="87">
        <v>16950439.588153306</v>
      </c>
      <c r="AV30" s="87">
        <v>17045120.365673229</v>
      </c>
      <c r="AW30" s="87">
        <v>17140330.005561888</v>
      </c>
      <c r="AX30" s="87">
        <v>17236071.461907882</v>
      </c>
      <c r="AY30" s="87">
        <v>17332347.705300588</v>
      </c>
      <c r="AZ30" s="87">
        <v>17429161.722922344</v>
      </c>
      <c r="BA30" s="87">
        <v>17587911.453488614</v>
      </c>
      <c r="BB30" s="87">
        <v>17748107.121464588</v>
      </c>
      <c r="BC30" s="87">
        <v>17909761.896856815</v>
      </c>
      <c r="BD30" s="87">
        <v>18072889.069628</v>
      </c>
      <c r="BE30" s="87">
        <v>18237502.050789583</v>
      </c>
      <c r="BF30" s="87">
        <v>18403614.373504277</v>
      </c>
      <c r="BG30" s="87">
        <v>18571239.694198675</v>
      </c>
      <c r="BH30" s="87">
        <v>18740391.793685954</v>
      </c>
      <c r="BI30" s="87">
        <v>18911084.578298848</v>
      </c>
      <c r="BJ30" s="87">
        <v>19083332.081032827</v>
      </c>
      <c r="BK30" s="87">
        <v>19258704.07503777</v>
      </c>
      <c r="BL30" s="87">
        <v>19435687.702490725</v>
      </c>
      <c r="BM30" s="87">
        <v>19614297.773979802</v>
      </c>
      <c r="BN30" s="87">
        <v>19794549.236199465</v>
      </c>
      <c r="BO30" s="87">
        <v>19976457.173201282</v>
      </c>
      <c r="BP30" s="87">
        <v>20160036.807656247</v>
      </c>
      <c r="BQ30" s="87">
        <v>20345303.502128627</v>
      </c>
      <c r="BR30" s="87">
        <v>20532272.760361589</v>
      </c>
      <c r="BS30" s="87">
        <v>20720960.228574589</v>
      </c>
      <c r="BT30" s="87">
        <v>20911381.696772698</v>
      </c>
      <c r="BU30" s="87">
        <v>21244723.979589291</v>
      </c>
      <c r="BV30" s="87">
        <v>21583379.975250144</v>
      </c>
      <c r="BW30" s="87">
        <v>21927434.388113651</v>
      </c>
      <c r="BX30" s="87">
        <v>22276973.272785861</v>
      </c>
      <c r="BY30" s="87">
        <v>22632084.055644397</v>
      </c>
      <c r="BZ30" s="87">
        <v>22992855.556705464</v>
      </c>
      <c r="CA30" s="87">
        <v>23359378.011839416</v>
      </c>
      <c r="CB30" s="87">
        <v>23731743.09534052</v>
      </c>
      <c r="CC30" s="87">
        <v>24110043.942856427</v>
      </c>
      <c r="CD30" s="87">
        <v>24494375.174683183</v>
      </c>
      <c r="CE30" s="87">
        <v>24860434.749767587</v>
      </c>
      <c r="CF30" s="87">
        <v>25231964.952763721</v>
      </c>
      <c r="CG30" s="87">
        <v>25609047.540226489</v>
      </c>
      <c r="CH30" s="87">
        <v>25991765.490532927</v>
      </c>
      <c r="CI30" s="87">
        <v>26380203.022141904</v>
      </c>
      <c r="CJ30" s="87">
        <v>26774445.612126663</v>
      </c>
      <c r="CK30" s="87">
        <v>27174580.014984421</v>
      </c>
      <c r="CL30" s="87">
        <v>27580694.281726934</v>
      </c>
      <c r="CM30" s="87">
        <v>27992877.779256482</v>
      </c>
      <c r="CN30" s="87">
        <v>28411221.210031383</v>
      </c>
      <c r="CO30" s="87">
        <v>28922623.191811949</v>
      </c>
      <c r="CP30" s="87">
        <v>29443230.409264565</v>
      </c>
      <c r="CQ30" s="87">
        <v>29973208.556631327</v>
      </c>
      <c r="CR30" s="87">
        <v>30512726.310650691</v>
      </c>
      <c r="CS30" s="87">
        <v>31061955.384242401</v>
      </c>
      <c r="CT30" s="87">
        <v>31621070.581158772</v>
      </c>
      <c r="CU30" s="87">
        <v>32190249.851619624</v>
      </c>
      <c r="CV30" s="87">
        <v>32769674.348948777</v>
      </c>
      <c r="CW30" s="87">
        <v>33359528.487229861</v>
      </c>
      <c r="CX30" s="87">
        <v>33959999.999999933</v>
      </c>
      <c r="CY30" s="87">
        <v>34718616.236404404</v>
      </c>
      <c r="CZ30" s="87">
        <v>35494178.838949531</v>
      </c>
      <c r="DA30" s="87">
        <v>36287066.364422768</v>
      </c>
      <c r="DB30" s="87">
        <v>37097665.826011047</v>
      </c>
      <c r="DC30" s="87">
        <v>37926372.88220419</v>
      </c>
      <c r="DD30" s="87">
        <v>38773592.029918276</v>
      </c>
      <c r="DE30" s="87">
        <v>39639736.801932976</v>
      </c>
      <c r="DF30" s="87">
        <v>40525229.968739398</v>
      </c>
      <c r="DG30" s="87">
        <v>41430503.744896963</v>
      </c>
      <c r="DH30" s="87">
        <v>42355999.999999888</v>
      </c>
    </row>
    <row r="31" spans="1:112" x14ac:dyDescent="0.25">
      <c r="A31" s="15" t="s">
        <v>31</v>
      </c>
      <c r="B31" s="87">
        <v>996553.75399366522</v>
      </c>
      <c r="C31" s="87">
        <v>998546.8615016524</v>
      </c>
      <c r="D31" s="87">
        <v>1000543.9552246558</v>
      </c>
      <c r="E31" s="87">
        <v>1002545.0431351051</v>
      </c>
      <c r="F31" s="87">
        <v>1004550.1332213754</v>
      </c>
      <c r="G31" s="87">
        <v>1006559.2334878178</v>
      </c>
      <c r="H31" s="87">
        <v>1008572.3519547936</v>
      </c>
      <c r="I31" s="87">
        <v>1010589.4966587032</v>
      </c>
      <c r="J31" s="87">
        <v>1012610.6756520206</v>
      </c>
      <c r="K31" s="87">
        <v>1014635.8970033245</v>
      </c>
      <c r="L31" s="87">
        <v>1016665.1687973306</v>
      </c>
      <c r="M31" s="87">
        <v>1019715.1643037221</v>
      </c>
      <c r="N31" s="87">
        <v>1022774.3097966331</v>
      </c>
      <c r="O31" s="87">
        <v>1025842.6327260225</v>
      </c>
      <c r="P31" s="87">
        <v>1028920.1606242004</v>
      </c>
      <c r="Q31" s="87">
        <v>1032006.9211060724</v>
      </c>
      <c r="R31" s="87">
        <v>1035102.9418693903</v>
      </c>
      <c r="S31" s="87">
        <v>1038208.2506949982</v>
      </c>
      <c r="T31" s="87">
        <v>1041322.8754470828</v>
      </c>
      <c r="U31" s="87">
        <v>1044446.8440734237</v>
      </c>
      <c r="V31" s="87">
        <v>1047580.1846056434</v>
      </c>
      <c r="W31" s="87">
        <v>1051770.5053440661</v>
      </c>
      <c r="X31" s="87">
        <v>1055977.5873654427</v>
      </c>
      <c r="Y31" s="87">
        <v>1060201.4977149048</v>
      </c>
      <c r="Z31" s="87">
        <v>1064442.3037057645</v>
      </c>
      <c r="AA31" s="87">
        <v>1068700.0729205881</v>
      </c>
      <c r="AB31" s="87">
        <v>1072974.8732122707</v>
      </c>
      <c r="AC31" s="87">
        <v>1077266.7727051198</v>
      </c>
      <c r="AD31" s="87">
        <v>1081575.8397959406</v>
      </c>
      <c r="AE31" s="87">
        <v>1085902.1431551245</v>
      </c>
      <c r="AF31" s="87">
        <v>1090245.7517277445</v>
      </c>
      <c r="AG31" s="87">
        <v>1094606.7347346556</v>
      </c>
      <c r="AH31" s="87">
        <v>1098985.1616735943</v>
      </c>
      <c r="AI31" s="87">
        <v>1103381.1023202885</v>
      </c>
      <c r="AJ31" s="87">
        <v>1107794.6267295696</v>
      </c>
      <c r="AK31" s="87">
        <v>1112225.8052364879</v>
      </c>
      <c r="AL31" s="87">
        <v>1116674.7084574339</v>
      </c>
      <c r="AM31" s="87">
        <v>1121141.4072912638</v>
      </c>
      <c r="AN31" s="87">
        <v>1125625.972920429</v>
      </c>
      <c r="AO31" s="87">
        <v>1130128.4768121105</v>
      </c>
      <c r="AP31" s="87">
        <v>1134648.9907193589</v>
      </c>
      <c r="AQ31" s="87">
        <v>1139187.5866822365</v>
      </c>
      <c r="AR31" s="87">
        <v>1143744.3370289654</v>
      </c>
      <c r="AS31" s="87">
        <v>1148319.3143770813</v>
      </c>
      <c r="AT31" s="87">
        <v>1152912.5916345895</v>
      </c>
      <c r="AU31" s="87">
        <v>1157524.2420011279</v>
      </c>
      <c r="AV31" s="87">
        <v>1162154.3389691324</v>
      </c>
      <c r="AW31" s="87">
        <v>1166802.9563250092</v>
      </c>
      <c r="AX31" s="87">
        <v>1171470.1681503092</v>
      </c>
      <c r="AY31" s="87">
        <v>1176156.0488229103</v>
      </c>
      <c r="AZ31" s="87">
        <v>1180860.6730182024</v>
      </c>
      <c r="BA31" s="87">
        <v>1193850.1404214024</v>
      </c>
      <c r="BB31" s="87">
        <v>1206982.491966038</v>
      </c>
      <c r="BC31" s="87">
        <v>1220259.2993776642</v>
      </c>
      <c r="BD31" s="87">
        <v>1233682.1516708184</v>
      </c>
      <c r="BE31" s="87">
        <v>1247252.6553391975</v>
      </c>
      <c r="BF31" s="87">
        <v>1260972.4345479286</v>
      </c>
      <c r="BG31" s="87">
        <v>1274843.1313279555</v>
      </c>
      <c r="BH31" s="87">
        <v>1288866.4057725631</v>
      </c>
      <c r="BI31" s="87">
        <v>1303043.9362360612</v>
      </c>
      <c r="BJ31" s="87">
        <v>1317377.419534659</v>
      </c>
      <c r="BK31" s="87">
        <v>1327916.4388909363</v>
      </c>
      <c r="BL31" s="87">
        <v>1338539.7704020641</v>
      </c>
      <c r="BM31" s="87">
        <v>1349248.0885652807</v>
      </c>
      <c r="BN31" s="87">
        <v>1360042.0732738026</v>
      </c>
      <c r="BO31" s="87">
        <v>1370922.4098599933</v>
      </c>
      <c r="BP31" s="87">
        <v>1381889.7891388733</v>
      </c>
      <c r="BQ31" s="87">
        <v>1392944.9074519845</v>
      </c>
      <c r="BR31" s="87">
        <v>1404088.4667116003</v>
      </c>
      <c r="BS31" s="87">
        <v>1415321.1744452931</v>
      </c>
      <c r="BT31" s="87">
        <v>1426643.7438408551</v>
      </c>
      <c r="BU31" s="87">
        <v>1446616.7562546271</v>
      </c>
      <c r="BV31" s="87">
        <v>1466869.3908421921</v>
      </c>
      <c r="BW31" s="87">
        <v>1487405.5623139828</v>
      </c>
      <c r="BX31" s="87">
        <v>1508229.2401863786</v>
      </c>
      <c r="BY31" s="87">
        <v>1529344.4495489881</v>
      </c>
      <c r="BZ31" s="87">
        <v>1550755.2718426739</v>
      </c>
      <c r="CA31" s="87">
        <v>1572465.8456484717</v>
      </c>
      <c r="CB31" s="87">
        <v>1594480.3674875505</v>
      </c>
      <c r="CC31" s="87">
        <v>1616803.0926323761</v>
      </c>
      <c r="CD31" s="87">
        <v>1639438.3359292294</v>
      </c>
      <c r="CE31" s="87">
        <v>1660751.0342963093</v>
      </c>
      <c r="CF31" s="87">
        <v>1682340.7977421614</v>
      </c>
      <c r="CG31" s="87">
        <v>1704211.2281128094</v>
      </c>
      <c r="CH31" s="87">
        <v>1726365.9740782757</v>
      </c>
      <c r="CI31" s="87">
        <v>1748808.7317412933</v>
      </c>
      <c r="CJ31" s="87">
        <v>1771543.2452539301</v>
      </c>
      <c r="CK31" s="87">
        <v>1794573.3074422313</v>
      </c>
      <c r="CL31" s="87">
        <v>1817902.7604389801</v>
      </c>
      <c r="CM31" s="87">
        <v>1841535.4963246868</v>
      </c>
      <c r="CN31" s="87">
        <v>1865475.4577769036</v>
      </c>
      <c r="CO31" s="87">
        <v>1897188.5405591109</v>
      </c>
      <c r="CP31" s="87">
        <v>1929440.7457486154</v>
      </c>
      <c r="CQ31" s="87">
        <v>1962241.2384263419</v>
      </c>
      <c r="CR31" s="87">
        <v>1995599.3394795894</v>
      </c>
      <c r="CS31" s="87">
        <v>2029524.5282507422</v>
      </c>
      <c r="CT31" s="87">
        <v>2064026.4452310046</v>
      </c>
      <c r="CU31" s="87">
        <v>2099114.8947999319</v>
      </c>
      <c r="CV31" s="87">
        <v>2134799.8480115305</v>
      </c>
      <c r="CW31" s="87">
        <v>2171091.4454277265</v>
      </c>
      <c r="CX31" s="87">
        <v>2207999.9999999953</v>
      </c>
      <c r="CY31" s="87">
        <v>2280719.3257271345</v>
      </c>
      <c r="CZ31" s="87">
        <v>2355833.6244317242</v>
      </c>
      <c r="DA31" s="87">
        <v>2433421.773296759</v>
      </c>
      <c r="DB31" s="87">
        <v>2513565.247284024</v>
      </c>
      <c r="DC31" s="87">
        <v>2596348.2046905747</v>
      </c>
      <c r="DD31" s="87">
        <v>2681857.5755229881</v>
      </c>
      <c r="DE31" s="87">
        <v>2770183.1527821599</v>
      </c>
      <c r="DF31" s="87">
        <v>2861417.6867545331</v>
      </c>
      <c r="DG31" s="87">
        <v>2955656.9824087452</v>
      </c>
      <c r="DH31" s="87">
        <v>3052999.999999993</v>
      </c>
    </row>
    <row r="32" spans="1:112" x14ac:dyDescent="0.25">
      <c r="A32" s="15" t="s">
        <v>32</v>
      </c>
      <c r="B32" s="87">
        <v>1851686.5282409359</v>
      </c>
      <c r="C32" s="87">
        <v>1855389.9012974175</v>
      </c>
      <c r="D32" s="87">
        <v>1859100.6811000125</v>
      </c>
      <c r="E32" s="87">
        <v>1862818.8824622124</v>
      </c>
      <c r="F32" s="87">
        <v>1866544.520227137</v>
      </c>
      <c r="G32" s="87">
        <v>1870277.6092675908</v>
      </c>
      <c r="H32" s="87">
        <v>1874018.164486126</v>
      </c>
      <c r="I32" s="87">
        <v>1877766.2008150986</v>
      </c>
      <c r="J32" s="87">
        <v>1881521.7332167288</v>
      </c>
      <c r="K32" s="87">
        <v>1885284.776683162</v>
      </c>
      <c r="L32" s="87">
        <v>1889055.3462365265</v>
      </c>
      <c r="M32" s="87">
        <v>1892833.4569289989</v>
      </c>
      <c r="N32" s="87">
        <v>1896619.1238428566</v>
      </c>
      <c r="O32" s="87">
        <v>1900412.3620905417</v>
      </c>
      <c r="P32" s="87">
        <v>1904213.1868147226</v>
      </c>
      <c r="Q32" s="87">
        <v>1908021.613188351</v>
      </c>
      <c r="R32" s="87">
        <v>1911837.6564147277</v>
      </c>
      <c r="S32" s="87">
        <v>1915661.3317275564</v>
      </c>
      <c r="T32" s="87">
        <v>1919492.654391011</v>
      </c>
      <c r="U32" s="87">
        <v>1923331.6396997925</v>
      </c>
      <c r="V32" s="87">
        <v>1927178.3029791911</v>
      </c>
      <c r="W32" s="87">
        <v>1934887.0161911086</v>
      </c>
      <c r="X32" s="87">
        <v>1942626.5642558739</v>
      </c>
      <c r="Y32" s="87">
        <v>1950397.0705128985</v>
      </c>
      <c r="Z32" s="87">
        <v>1958198.6587949507</v>
      </c>
      <c r="AA32" s="87">
        <v>1966031.4534301318</v>
      </c>
      <c r="AB32" s="87">
        <v>1973895.5792438532</v>
      </c>
      <c r="AC32" s="87">
        <v>1981791.1615608293</v>
      </c>
      <c r="AD32" s="87">
        <v>1989718.3262070734</v>
      </c>
      <c r="AE32" s="87">
        <v>1997677.1995119029</v>
      </c>
      <c r="AF32" s="87">
        <v>2005667.9083099551</v>
      </c>
      <c r="AG32" s="87">
        <v>2013690.5799431945</v>
      </c>
      <c r="AH32" s="87">
        <v>2021745.342262967</v>
      </c>
      <c r="AI32" s="87">
        <v>2029832.3236320184</v>
      </c>
      <c r="AJ32" s="87">
        <v>2037951.6529265461</v>
      </c>
      <c r="AK32" s="87">
        <v>2046103.4595382516</v>
      </c>
      <c r="AL32" s="87">
        <v>2054287.8733764044</v>
      </c>
      <c r="AM32" s="87">
        <v>2062505.0248699097</v>
      </c>
      <c r="AN32" s="87">
        <v>2070755.044969389</v>
      </c>
      <c r="AO32" s="87">
        <v>2079038.065149266</v>
      </c>
      <c r="AP32" s="87">
        <v>2087354.2174098643</v>
      </c>
      <c r="AQ32" s="87">
        <v>2097790.9884969126</v>
      </c>
      <c r="AR32" s="87">
        <v>2108279.9434393966</v>
      </c>
      <c r="AS32" s="87">
        <v>2118821.3431565925</v>
      </c>
      <c r="AT32" s="87">
        <v>2129415.4498723745</v>
      </c>
      <c r="AU32" s="87">
        <v>2140062.5271217357</v>
      </c>
      <c r="AV32" s="87">
        <v>2150762.8397573438</v>
      </c>
      <c r="AW32" s="87">
        <v>2161516.6539561297</v>
      </c>
      <c r="AX32" s="87">
        <v>2172324.2372259097</v>
      </c>
      <c r="AY32" s="87">
        <v>2183185.8584120381</v>
      </c>
      <c r="AZ32" s="87">
        <v>2194101.787704098</v>
      </c>
      <c r="BA32" s="87">
        <v>2218236.907368843</v>
      </c>
      <c r="BB32" s="87">
        <v>2242637.5133499005</v>
      </c>
      <c r="BC32" s="87">
        <v>2267306.5259967493</v>
      </c>
      <c r="BD32" s="87">
        <v>2292246.8977827132</v>
      </c>
      <c r="BE32" s="87">
        <v>2317461.613658323</v>
      </c>
      <c r="BF32" s="87">
        <v>2342953.6914085643</v>
      </c>
      <c r="BG32" s="87">
        <v>2368726.1820140583</v>
      </c>
      <c r="BH32" s="87">
        <v>2394782.1700162129</v>
      </c>
      <c r="BI32" s="87">
        <v>2421124.773886391</v>
      </c>
      <c r="BJ32" s="87">
        <v>2447757.1463991436</v>
      </c>
      <c r="BK32" s="87">
        <v>2467339.203570337</v>
      </c>
      <c r="BL32" s="87">
        <v>2487077.9171989001</v>
      </c>
      <c r="BM32" s="87">
        <v>2506974.5405364912</v>
      </c>
      <c r="BN32" s="87">
        <v>2527030.3368607829</v>
      </c>
      <c r="BO32" s="87">
        <v>2547246.5795556693</v>
      </c>
      <c r="BP32" s="87">
        <v>2567624.5521921152</v>
      </c>
      <c r="BQ32" s="87">
        <v>2588165.5486096521</v>
      </c>
      <c r="BR32" s="87">
        <v>2608870.8729985296</v>
      </c>
      <c r="BS32" s="87">
        <v>2629741.8399825175</v>
      </c>
      <c r="BT32" s="87">
        <v>2650779.7747023753</v>
      </c>
      <c r="BU32" s="87">
        <v>2685239.9117735056</v>
      </c>
      <c r="BV32" s="87">
        <v>2720148.0306265601</v>
      </c>
      <c r="BW32" s="87">
        <v>2755509.9550247053</v>
      </c>
      <c r="BX32" s="87">
        <v>2791331.5844400255</v>
      </c>
      <c r="BY32" s="87">
        <v>2827618.8950377451</v>
      </c>
      <c r="BZ32" s="87">
        <v>2864377.9406732349</v>
      </c>
      <c r="CA32" s="87">
        <v>2901614.8539019865</v>
      </c>
      <c r="CB32" s="87">
        <v>2939335.8470027116</v>
      </c>
      <c r="CC32" s="87">
        <v>2977547.2130137458</v>
      </c>
      <c r="CD32" s="87">
        <v>3016255.3267829223</v>
      </c>
      <c r="CE32" s="87">
        <v>3052450.3907043179</v>
      </c>
      <c r="CF32" s="87">
        <v>3089079.7953927703</v>
      </c>
      <c r="CG32" s="87">
        <v>3126148.7529374841</v>
      </c>
      <c r="CH32" s="87">
        <v>3163662.5379727348</v>
      </c>
      <c r="CI32" s="87">
        <v>3201626.4884284083</v>
      </c>
      <c r="CJ32" s="87">
        <v>3240046.0062895501</v>
      </c>
      <c r="CK32" s="87">
        <v>3278926.5583650251</v>
      </c>
      <c r="CL32" s="87">
        <v>3318273.677065406</v>
      </c>
      <c r="CM32" s="87">
        <v>3358092.9611901911</v>
      </c>
      <c r="CN32" s="87">
        <v>3398390.0767244729</v>
      </c>
      <c r="CO32" s="87">
        <v>3452764.3179520648</v>
      </c>
      <c r="CP32" s="87">
        <v>3508008.5470392974</v>
      </c>
      <c r="CQ32" s="87">
        <v>3564136.6837919266</v>
      </c>
      <c r="CR32" s="87">
        <v>3621162.8707325975</v>
      </c>
      <c r="CS32" s="87">
        <v>3679101.4766643187</v>
      </c>
      <c r="CT32" s="87">
        <v>3737967.1002909481</v>
      </c>
      <c r="CU32" s="87">
        <v>3797774.5738956034</v>
      </c>
      <c r="CV32" s="87">
        <v>3858538.9670779333</v>
      </c>
      <c r="CW32" s="87">
        <v>3920275.5905511803</v>
      </c>
      <c r="CX32" s="87">
        <v>3982999.999999993</v>
      </c>
      <c r="CY32" s="87">
        <v>4037516.6160638658</v>
      </c>
      <c r="CZ32" s="87">
        <v>4092779.4187777652</v>
      </c>
      <c r="DA32" s="87">
        <v>4148798.6214409913</v>
      </c>
      <c r="DB32" s="87">
        <v>4205584.5771455914</v>
      </c>
      <c r="DC32" s="87">
        <v>4263147.7806897527</v>
      </c>
      <c r="DD32" s="87">
        <v>4321498.870517374</v>
      </c>
      <c r="DE32" s="87">
        <v>4380648.630684196</v>
      </c>
      <c r="DF32" s="87">
        <v>4440607.9928508401</v>
      </c>
      <c r="DG32" s="87">
        <v>4501388.0383031154</v>
      </c>
      <c r="DH32" s="87">
        <v>4562999.9999999981</v>
      </c>
    </row>
    <row r="33" spans="1:112" x14ac:dyDescent="0.25">
      <c r="A33" s="15" t="s">
        <v>33</v>
      </c>
      <c r="B33" s="87">
        <v>1502533.2139054122</v>
      </c>
      <c r="C33" s="87">
        <v>1505538.2803332231</v>
      </c>
      <c r="D33" s="87">
        <v>1508549.3568938894</v>
      </c>
      <c r="E33" s="87">
        <v>1511566.4556076771</v>
      </c>
      <c r="F33" s="87">
        <v>1514589.5885188926</v>
      </c>
      <c r="G33" s="87">
        <v>1517618.7676959301</v>
      </c>
      <c r="H33" s="87">
        <v>1520654.005231322</v>
      </c>
      <c r="I33" s="87">
        <v>1523695.3132417849</v>
      </c>
      <c r="J33" s="87">
        <v>1526742.7038682685</v>
      </c>
      <c r="K33" s="87">
        <v>1529796.1892760047</v>
      </c>
      <c r="L33" s="87">
        <v>1532855.7816545586</v>
      </c>
      <c r="M33" s="87">
        <v>1535921.4932178676</v>
      </c>
      <c r="N33" s="87">
        <v>1538993.3362043032</v>
      </c>
      <c r="O33" s="87">
        <v>1542071.3228767118</v>
      </c>
      <c r="P33" s="87">
        <v>1545155.4655224655</v>
      </c>
      <c r="Q33" s="87">
        <v>1548245.7764535099</v>
      </c>
      <c r="R33" s="87">
        <v>1551342.268006417</v>
      </c>
      <c r="S33" s="87">
        <v>1554444.95254243</v>
      </c>
      <c r="T33" s="87">
        <v>1557553.8424475149</v>
      </c>
      <c r="U33" s="87">
        <v>1560668.9501324096</v>
      </c>
      <c r="V33" s="87">
        <v>1563790.2880326745</v>
      </c>
      <c r="W33" s="87">
        <v>1570045.4491848049</v>
      </c>
      <c r="X33" s="87">
        <v>1576325.6309815438</v>
      </c>
      <c r="Y33" s="87">
        <v>1582630.9335054697</v>
      </c>
      <c r="Z33" s="87">
        <v>1588961.4572394912</v>
      </c>
      <c r="AA33" s="87">
        <v>1595317.3030684488</v>
      </c>
      <c r="AB33" s="87">
        <v>1601698.5722807222</v>
      </c>
      <c r="AC33" s="87">
        <v>1608105.366569845</v>
      </c>
      <c r="AD33" s="87">
        <v>1614537.7880361241</v>
      </c>
      <c r="AE33" s="87">
        <v>1620995.939188268</v>
      </c>
      <c r="AF33" s="87">
        <v>1627479.9229450219</v>
      </c>
      <c r="AG33" s="87">
        <v>1633989.842636802</v>
      </c>
      <c r="AH33" s="87">
        <v>1640525.8020073492</v>
      </c>
      <c r="AI33" s="87">
        <v>1647087.9052153786</v>
      </c>
      <c r="AJ33" s="87">
        <v>1653676.2568362399</v>
      </c>
      <c r="AK33" s="87">
        <v>1660290.961863585</v>
      </c>
      <c r="AL33" s="87">
        <v>1666932.1257110394</v>
      </c>
      <c r="AM33" s="87">
        <v>1673599.8542138839</v>
      </c>
      <c r="AN33" s="87">
        <v>1680294.2536307394</v>
      </c>
      <c r="AO33" s="87">
        <v>1687015.4306452621</v>
      </c>
      <c r="AP33" s="87">
        <v>1693763.4923678408</v>
      </c>
      <c r="AQ33" s="87">
        <v>1702232.3098296798</v>
      </c>
      <c r="AR33" s="87">
        <v>1710743.4713788279</v>
      </c>
      <c r="AS33" s="87">
        <v>1719297.1887357216</v>
      </c>
      <c r="AT33" s="87">
        <v>1727893.6746793999</v>
      </c>
      <c r="AU33" s="87">
        <v>1736533.1430527966</v>
      </c>
      <c r="AV33" s="87">
        <v>1745215.8087680603</v>
      </c>
      <c r="AW33" s="87">
        <v>1753941.8878119006</v>
      </c>
      <c r="AX33" s="87">
        <v>1762711.5972509598</v>
      </c>
      <c r="AY33" s="87">
        <v>1771525.1552372144</v>
      </c>
      <c r="AZ33" s="87">
        <v>1780382.7810133998</v>
      </c>
      <c r="BA33" s="87">
        <v>1799966.9916045475</v>
      </c>
      <c r="BB33" s="87">
        <v>1819766.6285121979</v>
      </c>
      <c r="BC33" s="87">
        <v>1839784.0614258323</v>
      </c>
      <c r="BD33" s="87">
        <v>1860021.6861015167</v>
      </c>
      <c r="BE33" s="87">
        <v>1880481.9246486337</v>
      </c>
      <c r="BF33" s="87">
        <v>1901167.2258197691</v>
      </c>
      <c r="BG33" s="87">
        <v>1922080.0653037871</v>
      </c>
      <c r="BH33" s="87">
        <v>1943222.9460221289</v>
      </c>
      <c r="BI33" s="87">
        <v>1964598.3984283728</v>
      </c>
      <c r="BJ33" s="87">
        <v>1986208.9808110828</v>
      </c>
      <c r="BK33" s="87">
        <v>2002098.6526575719</v>
      </c>
      <c r="BL33" s="87">
        <v>2018115.4418788331</v>
      </c>
      <c r="BM33" s="87">
        <v>2034260.3654138644</v>
      </c>
      <c r="BN33" s="87">
        <v>2050534.4483371754</v>
      </c>
      <c r="BO33" s="87">
        <v>2066938.7239238739</v>
      </c>
      <c r="BP33" s="87">
        <v>2083474.2337152651</v>
      </c>
      <c r="BQ33" s="87">
        <v>2100142.0275849882</v>
      </c>
      <c r="BR33" s="87">
        <v>2116943.1638056687</v>
      </c>
      <c r="BS33" s="87">
        <v>2133878.7091161143</v>
      </c>
      <c r="BT33" s="87">
        <v>2150949.7387890415</v>
      </c>
      <c r="BU33" s="87">
        <v>2181063.0351320882</v>
      </c>
      <c r="BV33" s="87">
        <v>2211597.9176239376</v>
      </c>
      <c r="BW33" s="87">
        <v>2242560.2884706729</v>
      </c>
      <c r="BX33" s="87">
        <v>2273956.1325092628</v>
      </c>
      <c r="BY33" s="87">
        <v>2305791.5183643922</v>
      </c>
      <c r="BZ33" s="87">
        <v>2338072.5996214938</v>
      </c>
      <c r="CA33" s="87">
        <v>2370805.6160161952</v>
      </c>
      <c r="CB33" s="87">
        <v>2403996.894640422</v>
      </c>
      <c r="CC33" s="87">
        <v>2437652.8511653882</v>
      </c>
      <c r="CD33" s="87">
        <v>2471779.9910817035</v>
      </c>
      <c r="CE33" s="87">
        <v>2503913.1309657656</v>
      </c>
      <c r="CF33" s="87">
        <v>2536464.0016683205</v>
      </c>
      <c r="CG33" s="87">
        <v>2569438.0336900083</v>
      </c>
      <c r="CH33" s="87">
        <v>2602840.7281279783</v>
      </c>
      <c r="CI33" s="87">
        <v>2636677.6575936419</v>
      </c>
      <c r="CJ33" s="87">
        <v>2670954.4671423594</v>
      </c>
      <c r="CK33" s="87">
        <v>2705676.87521521</v>
      </c>
      <c r="CL33" s="87">
        <v>2740850.6745930077</v>
      </c>
      <c r="CM33" s="87">
        <v>2776481.7333627166</v>
      </c>
      <c r="CN33" s="87">
        <v>2812575.9958964316</v>
      </c>
      <c r="CO33" s="87">
        <v>2860389.7878266713</v>
      </c>
      <c r="CP33" s="87">
        <v>2909016.4142197245</v>
      </c>
      <c r="CQ33" s="87">
        <v>2958469.6932614604</v>
      </c>
      <c r="CR33" s="87">
        <v>3008763.6780469054</v>
      </c>
      <c r="CS33" s="87">
        <v>3059912.6605737032</v>
      </c>
      <c r="CT33" s="87">
        <v>3111931.1758034569</v>
      </c>
      <c r="CU33" s="87">
        <v>3164834.0057921158</v>
      </c>
      <c r="CV33" s="87">
        <v>3218636.1838905821</v>
      </c>
      <c r="CW33" s="87">
        <v>3273352.9990167222</v>
      </c>
      <c r="CX33" s="87">
        <v>3329000.0000000093</v>
      </c>
      <c r="CY33" s="87">
        <v>3391961.9404261531</v>
      </c>
      <c r="CZ33" s="87">
        <v>3456114.69068775</v>
      </c>
      <c r="DA33" s="87">
        <v>3521480.7727727615</v>
      </c>
      <c r="DB33" s="87">
        <v>3588083.1346313162</v>
      </c>
      <c r="DC33" s="87">
        <v>3655945.158232009</v>
      </c>
      <c r="DD33" s="87">
        <v>3725090.6677705641</v>
      </c>
      <c r="DE33" s="87">
        <v>3795543.9380337531</v>
      </c>
      <c r="DF33" s="87">
        <v>3867329.7029214939</v>
      </c>
      <c r="DG33" s="87">
        <v>3940473.1641301452</v>
      </c>
      <c r="DH33" s="87">
        <v>4015000.0000000098</v>
      </c>
    </row>
    <row r="34" spans="1:112" x14ac:dyDescent="0.25">
      <c r="A34" s="2" t="s">
        <v>194</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row>
    <row r="35" spans="1:112" x14ac:dyDescent="0.25">
      <c r="A35" s="15" t="s">
        <v>68</v>
      </c>
      <c r="B35" s="87">
        <v>4752371.7758907517</v>
      </c>
      <c r="C35" s="87">
        <v>4752371.7758907517</v>
      </c>
      <c r="D35" s="87">
        <v>4752371.7758907517</v>
      </c>
      <c r="E35" s="87">
        <v>4752371.7758907517</v>
      </c>
      <c r="F35" s="87">
        <v>4752371.7758907517</v>
      </c>
      <c r="G35" s="87">
        <v>4752371.7758907517</v>
      </c>
      <c r="H35" s="87">
        <v>4752371.7758907517</v>
      </c>
      <c r="I35" s="87">
        <v>4752371.7758907517</v>
      </c>
      <c r="J35" s="87">
        <v>4752371.7758907517</v>
      </c>
      <c r="K35" s="87">
        <v>4752371.7758907517</v>
      </c>
      <c r="L35" s="87">
        <v>4752371.7758907536</v>
      </c>
      <c r="M35" s="87">
        <v>4747619.4041148638</v>
      </c>
      <c r="N35" s="87">
        <v>4742871.7847107491</v>
      </c>
      <c r="O35" s="87">
        <v>4738128.9129260397</v>
      </c>
      <c r="P35" s="87">
        <v>4733390.7840131139</v>
      </c>
      <c r="Q35" s="87">
        <v>4728657.3932291018</v>
      </c>
      <c r="R35" s="87">
        <v>4723928.7358358726</v>
      </c>
      <c r="S35" s="87">
        <v>4719204.8071000371</v>
      </c>
      <c r="T35" s="87">
        <v>4714485.6022929382</v>
      </c>
      <c r="U35" s="87">
        <v>4709771.1166906459</v>
      </c>
      <c r="V35" s="87">
        <v>4705061.3455739543</v>
      </c>
      <c r="W35" s="87">
        <v>4695651.2228828063</v>
      </c>
      <c r="X35" s="87">
        <v>4686259.9204370398</v>
      </c>
      <c r="Y35" s="87">
        <v>4676887.4005961651</v>
      </c>
      <c r="Z35" s="87">
        <v>4667533.6257949723</v>
      </c>
      <c r="AA35" s="87">
        <v>4658198.5585433822</v>
      </c>
      <c r="AB35" s="87">
        <v>4648882.1614262946</v>
      </c>
      <c r="AC35" s="87">
        <v>4639584.3971034419</v>
      </c>
      <c r="AD35" s="87">
        <v>4630305.2283092346</v>
      </c>
      <c r="AE35" s="87">
        <v>4621044.6178526152</v>
      </c>
      <c r="AF35" s="87">
        <v>4611802.528616908</v>
      </c>
      <c r="AG35" s="87">
        <v>4616414.331145524</v>
      </c>
      <c r="AH35" s="87">
        <v>4621030.7454766687</v>
      </c>
      <c r="AI35" s="87">
        <v>4625651.7762221452</v>
      </c>
      <c r="AJ35" s="87">
        <v>4630277.4279983668</v>
      </c>
      <c r="AK35" s="87">
        <v>4634907.7054263633</v>
      </c>
      <c r="AL35" s="87">
        <v>4639542.6131317895</v>
      </c>
      <c r="AM35" s="87">
        <v>4644182.1557449214</v>
      </c>
      <c r="AN35" s="87">
        <v>4648826.3379006656</v>
      </c>
      <c r="AO35" s="87">
        <v>4653475.1642385656</v>
      </c>
      <c r="AP35" s="87">
        <v>4658128.6394028133</v>
      </c>
      <c r="AQ35" s="87">
        <v>4639496.1248452021</v>
      </c>
      <c r="AR35" s="87">
        <v>4620938.1403458212</v>
      </c>
      <c r="AS35" s="87">
        <v>4602454.3877844382</v>
      </c>
      <c r="AT35" s="87">
        <v>4584044.5702333003</v>
      </c>
      <c r="AU35" s="87">
        <v>4565708.3919523675</v>
      </c>
      <c r="AV35" s="87">
        <v>4547445.5583845573</v>
      </c>
      <c r="AW35" s="87">
        <v>4529255.7761510191</v>
      </c>
      <c r="AX35" s="87">
        <v>4511138.7530464157</v>
      </c>
      <c r="AY35" s="87">
        <v>4493094.1980342297</v>
      </c>
      <c r="AZ35" s="87">
        <v>4475121.8212420931</v>
      </c>
      <c r="BA35" s="87">
        <v>4439320.846672155</v>
      </c>
      <c r="BB35" s="87">
        <v>4403806.2798987767</v>
      </c>
      <c r="BC35" s="87">
        <v>4368575.8296595849</v>
      </c>
      <c r="BD35" s="87">
        <v>4333627.2230223073</v>
      </c>
      <c r="BE35" s="87">
        <v>4298958.2052381281</v>
      </c>
      <c r="BF35" s="87">
        <v>4264566.5395962214</v>
      </c>
      <c r="BG35" s="87">
        <v>4230450.0072794501</v>
      </c>
      <c r="BH35" s="87">
        <v>4196606.4072212139</v>
      </c>
      <c r="BI35" s="87">
        <v>4163033.5559634431</v>
      </c>
      <c r="BJ35" s="87">
        <v>4129729.2875157306</v>
      </c>
      <c r="BK35" s="87">
        <v>4113210.370365669</v>
      </c>
      <c r="BL35" s="87">
        <v>4096757.5288842069</v>
      </c>
      <c r="BM35" s="87">
        <v>4080370.498768671</v>
      </c>
      <c r="BN35" s="87">
        <v>4064049.0167735973</v>
      </c>
      <c r="BO35" s="87">
        <v>4047792.8207065039</v>
      </c>
      <c r="BP35" s="87">
        <v>4031601.6494236789</v>
      </c>
      <c r="BQ35" s="87">
        <v>4015475.242825985</v>
      </c>
      <c r="BR35" s="87">
        <v>3999413.3418546822</v>
      </c>
      <c r="BS35" s="87">
        <v>3983415.6884872648</v>
      </c>
      <c r="BT35" s="87">
        <v>3967482.0257333126</v>
      </c>
      <c r="BU35" s="87">
        <v>4026994.2561193118</v>
      </c>
      <c r="BV35" s="87">
        <v>4087399.1699611009</v>
      </c>
      <c r="BW35" s="87">
        <v>4148710.1575105167</v>
      </c>
      <c r="BX35" s="87">
        <v>4210940.8098731739</v>
      </c>
      <c r="BY35" s="87">
        <v>4274104.9220212707</v>
      </c>
      <c r="BZ35" s="87">
        <v>4338216.4958515894</v>
      </c>
      <c r="CA35" s="87">
        <v>4403289.7432893626</v>
      </c>
      <c r="CB35" s="87">
        <v>4469339.0894387029</v>
      </c>
      <c r="CC35" s="87">
        <v>4536379.1757802824</v>
      </c>
      <c r="CD35" s="87">
        <v>4604424.8634169837</v>
      </c>
      <c r="CE35" s="87">
        <v>4668886.8115048222</v>
      </c>
      <c r="CF35" s="87">
        <v>4734251.2268658895</v>
      </c>
      <c r="CG35" s="87">
        <v>4800530.7440420128</v>
      </c>
      <c r="CH35" s="87">
        <v>4867738.1744586015</v>
      </c>
      <c r="CI35" s="87">
        <v>4935886.5089010214</v>
      </c>
      <c r="CJ35" s="87">
        <v>5004988.9200256355</v>
      </c>
      <c r="CK35" s="87">
        <v>5075058.7649059957</v>
      </c>
      <c r="CL35" s="87">
        <v>5146109.5876146806</v>
      </c>
      <c r="CM35" s="87">
        <v>5218155.1218412863</v>
      </c>
      <c r="CN35" s="87">
        <v>5291209.2935470603</v>
      </c>
      <c r="CO35" s="87">
        <v>5386451.0608309088</v>
      </c>
      <c r="CP35" s="87">
        <v>5483407.1799258664</v>
      </c>
      <c r="CQ35" s="87">
        <v>5582108.5091645326</v>
      </c>
      <c r="CR35" s="87">
        <v>5682586.4623294957</v>
      </c>
      <c r="CS35" s="87">
        <v>5784873.0186514277</v>
      </c>
      <c r="CT35" s="87">
        <v>5889000.7329871552</v>
      </c>
      <c r="CU35" s="87">
        <v>5995002.7461809255</v>
      </c>
      <c r="CV35" s="87">
        <v>6102912.7956121843</v>
      </c>
      <c r="CW35" s="87">
        <v>6212765.2259332044</v>
      </c>
      <c r="CX35" s="87">
        <v>6324595.0000000028</v>
      </c>
      <c r="CY35" s="87">
        <v>6435774.8434402412</v>
      </c>
      <c r="CZ35" s="87">
        <v>6548909.1136204349</v>
      </c>
      <c r="DA35" s="87">
        <v>6664032.1673427168</v>
      </c>
      <c r="DB35" s="87">
        <v>6781178.9653662853</v>
      </c>
      <c r="DC35" s="87">
        <v>6900385.0830243584</v>
      </c>
      <c r="DD35" s="87">
        <v>7021686.7210277393</v>
      </c>
      <c r="DE35" s="87">
        <v>7145120.7164583206</v>
      </c>
      <c r="DF35" s="87">
        <v>7270724.5539558101</v>
      </c>
      <c r="DG35" s="87">
        <v>7398536.3771011503</v>
      </c>
      <c r="DH35" s="87">
        <v>7528595.0000000084</v>
      </c>
    </row>
    <row r="36" spans="1:112" x14ac:dyDescent="0.25">
      <c r="A36" s="15" t="s">
        <v>71</v>
      </c>
      <c r="B36" s="87">
        <v>2154266.2542860359</v>
      </c>
      <c r="C36" s="87">
        <v>2153218.4671275471</v>
      </c>
      <c r="D36" s="87">
        <v>2152171.1895894115</v>
      </c>
      <c r="E36" s="87">
        <v>2151124.4214237612</v>
      </c>
      <c r="F36" s="87">
        <v>2150078.162382849</v>
      </c>
      <c r="G36" s="87">
        <v>2149032.4122190471</v>
      </c>
      <c r="H36" s="87">
        <v>2147987.1706848498</v>
      </c>
      <c r="I36" s="87">
        <v>2146942.437532871</v>
      </c>
      <c r="J36" s="87">
        <v>2145898.212515844</v>
      </c>
      <c r="K36" s="87">
        <v>2144854.4953866247</v>
      </c>
      <c r="L36" s="87">
        <v>2143811.2858981877</v>
      </c>
      <c r="M36" s="87">
        <v>2141667.4746122891</v>
      </c>
      <c r="N36" s="87">
        <v>2139525.807137676</v>
      </c>
      <c r="O36" s="87">
        <v>2137386.281330538</v>
      </c>
      <c r="P36" s="87">
        <v>2135248.8950492069</v>
      </c>
      <c r="Q36" s="87">
        <v>2133113.6461541574</v>
      </c>
      <c r="R36" s="87">
        <v>2130980.5325080026</v>
      </c>
      <c r="S36" s="87">
        <v>2128849.5519754943</v>
      </c>
      <c r="T36" s="87">
        <v>2126720.7024235185</v>
      </c>
      <c r="U36" s="87">
        <v>2124593.9817210943</v>
      </c>
      <c r="V36" s="87">
        <v>2122469.387739372</v>
      </c>
      <c r="W36" s="87">
        <v>2119256.2427435308</v>
      </c>
      <c r="X36" s="87">
        <v>2116047.9620349314</v>
      </c>
      <c r="Y36" s="87">
        <v>2112844.5382496705</v>
      </c>
      <c r="Z36" s="87">
        <v>2109645.9640349918</v>
      </c>
      <c r="AA36" s="87">
        <v>2106452.2320492715</v>
      </c>
      <c r="AB36" s="87">
        <v>2103263.3349619987</v>
      </c>
      <c r="AC36" s="87">
        <v>2100079.2654537605</v>
      </c>
      <c r="AD36" s="87">
        <v>2096900.016216225</v>
      </c>
      <c r="AE36" s="87">
        <v>2093725.5799521236</v>
      </c>
      <c r="AF36" s="87">
        <v>2090555.949375235</v>
      </c>
      <c r="AG36" s="87">
        <v>2093668.0088916225</v>
      </c>
      <c r="AH36" s="87">
        <v>2096784.7011060426</v>
      </c>
      <c r="AI36" s="87">
        <v>2099906.0329148583</v>
      </c>
      <c r="AJ36" s="87">
        <v>2103032.0112246978</v>
      </c>
      <c r="AK36" s="87">
        <v>2106162.642952471</v>
      </c>
      <c r="AL36" s="87">
        <v>2109297.9350253856</v>
      </c>
      <c r="AM36" s="87">
        <v>2112437.8943809606</v>
      </c>
      <c r="AN36" s="87">
        <v>2115582.5279670414</v>
      </c>
      <c r="AO36" s="87">
        <v>2118731.8427418172</v>
      </c>
      <c r="AP36" s="87">
        <v>2121885.8456738358</v>
      </c>
      <c r="AQ36" s="87">
        <v>2113398.30229114</v>
      </c>
      <c r="AR36" s="87">
        <v>2104944.7090819748</v>
      </c>
      <c r="AS36" s="87">
        <v>2096524.9302456467</v>
      </c>
      <c r="AT36" s="87">
        <v>2088138.8305246634</v>
      </c>
      <c r="AU36" s="87">
        <v>2079786.2752025644</v>
      </c>
      <c r="AV36" s="87">
        <v>2071467.1301017536</v>
      </c>
      <c r="AW36" s="87">
        <v>2063181.2615813462</v>
      </c>
      <c r="AX36" s="87">
        <v>2054928.5365350205</v>
      </c>
      <c r="AY36" s="87">
        <v>2046708.82238888</v>
      </c>
      <c r="AZ36" s="87">
        <v>2038521.9870993255</v>
      </c>
      <c r="BA36" s="87">
        <v>2022213.8112025303</v>
      </c>
      <c r="BB36" s="87">
        <v>2006036.1007129094</v>
      </c>
      <c r="BC36" s="87">
        <v>1989987.8119072057</v>
      </c>
      <c r="BD36" s="87">
        <v>1974067.9094119475</v>
      </c>
      <c r="BE36" s="87">
        <v>1958275.3661366515</v>
      </c>
      <c r="BF36" s="87">
        <v>1942609.1632075578</v>
      </c>
      <c r="BG36" s="87">
        <v>1927068.2899018966</v>
      </c>
      <c r="BH36" s="87">
        <v>1911651.7435826811</v>
      </c>
      <c r="BI36" s="87">
        <v>1896358.5296340191</v>
      </c>
      <c r="BJ36" s="87">
        <v>1881187.6613969479</v>
      </c>
      <c r="BK36" s="87">
        <v>1873662.91075136</v>
      </c>
      <c r="BL36" s="87">
        <v>1866168.2591083546</v>
      </c>
      <c r="BM36" s="87">
        <v>1858703.5860719213</v>
      </c>
      <c r="BN36" s="87">
        <v>1851268.7717276334</v>
      </c>
      <c r="BO36" s="87">
        <v>1843863.6966407232</v>
      </c>
      <c r="BP36" s="87">
        <v>1836488.2418541601</v>
      </c>
      <c r="BQ36" s="87">
        <v>1829142.2888867434</v>
      </c>
      <c r="BR36" s="87">
        <v>1821825.7197311965</v>
      </c>
      <c r="BS36" s="87">
        <v>1814538.4168522719</v>
      </c>
      <c r="BT36" s="87">
        <v>1807280.2631848622</v>
      </c>
      <c r="BU36" s="87">
        <v>1834389.4671326349</v>
      </c>
      <c r="BV36" s="87">
        <v>1861905.3091396242</v>
      </c>
      <c r="BW36" s="87">
        <v>1889833.8887767184</v>
      </c>
      <c r="BX36" s="87">
        <v>1918181.3971083688</v>
      </c>
      <c r="BY36" s="87">
        <v>1946954.118064994</v>
      </c>
      <c r="BZ36" s="87">
        <v>1976158.4298359687</v>
      </c>
      <c r="CA36" s="87">
        <v>2005800.806283508</v>
      </c>
      <c r="CB36" s="87">
        <v>2035887.8183777602</v>
      </c>
      <c r="CC36" s="87">
        <v>2066426.1356534266</v>
      </c>
      <c r="CD36" s="87">
        <v>2097422.5276882299</v>
      </c>
      <c r="CE36" s="87">
        <v>2126786.4430758655</v>
      </c>
      <c r="CF36" s="87">
        <v>2156561.4532789276</v>
      </c>
      <c r="CG36" s="87">
        <v>2186753.3136248328</v>
      </c>
      <c r="CH36" s="87">
        <v>2217367.8600155809</v>
      </c>
      <c r="CI36" s="87">
        <v>2248411.010055799</v>
      </c>
      <c r="CJ36" s="87">
        <v>2279888.7641965798</v>
      </c>
      <c r="CK36" s="87">
        <v>2311807.2068953328</v>
      </c>
      <c r="CL36" s="87">
        <v>2344172.5077918675</v>
      </c>
      <c r="CM36" s="87">
        <v>2376990.9229009538</v>
      </c>
      <c r="CN36" s="87">
        <v>2410268.7958215652</v>
      </c>
      <c r="CO36" s="87">
        <v>2453653.6341463537</v>
      </c>
      <c r="CP36" s="87">
        <v>2497819.3995609879</v>
      </c>
      <c r="CQ36" s="87">
        <v>2542780.1487530856</v>
      </c>
      <c r="CR36" s="87">
        <v>2588550.1914306413</v>
      </c>
      <c r="CS36" s="87">
        <v>2635144.0948763927</v>
      </c>
      <c r="CT36" s="87">
        <v>2682576.6885841684</v>
      </c>
      <c r="CU36" s="87">
        <v>2730863.0689786831</v>
      </c>
      <c r="CV36" s="87">
        <v>2780018.6042202995</v>
      </c>
      <c r="CW36" s="87">
        <v>2830058.939096265</v>
      </c>
      <c r="CX36" s="87">
        <v>2881000.0000000042</v>
      </c>
      <c r="CY36" s="87">
        <v>2940045.8161729667</v>
      </c>
      <c r="CZ36" s="87">
        <v>3000301.7706338614</v>
      </c>
      <c r="DA36" s="87">
        <v>3061792.6650497802</v>
      </c>
      <c r="DB36" s="87">
        <v>3124543.8093955824</v>
      </c>
      <c r="DC36" s="87">
        <v>3188581.0323716113</v>
      </c>
      <c r="DD36" s="87">
        <v>3253930.6920349263</v>
      </c>
      <c r="DE36" s="87">
        <v>3320619.6866484131</v>
      </c>
      <c r="DF36" s="87">
        <v>3388675.4657522538</v>
      </c>
      <c r="DG36" s="87">
        <v>3458126.0414622971</v>
      </c>
      <c r="DH36" s="87">
        <v>3528999.9999999991</v>
      </c>
    </row>
    <row r="37" spans="1:112" x14ac:dyDescent="0.25">
      <c r="A37" s="15" t="s">
        <v>75</v>
      </c>
      <c r="B37" s="87">
        <v>1593228.5114783684</v>
      </c>
      <c r="C37" s="87">
        <v>1594787.9539215295</v>
      </c>
      <c r="D37" s="87">
        <v>1596348.9227375339</v>
      </c>
      <c r="E37" s="87">
        <v>1597911.4194203867</v>
      </c>
      <c r="F37" s="87">
        <v>1599475.4454655545</v>
      </c>
      <c r="G37" s="87">
        <v>1601041.0023699673</v>
      </c>
      <c r="H37" s="87">
        <v>1602608.0916320218</v>
      </c>
      <c r="I37" s="87">
        <v>1604176.7147515803</v>
      </c>
      <c r="J37" s="87">
        <v>1605746.8732299726</v>
      </c>
      <c r="K37" s="87">
        <v>1607318.5685699992</v>
      </c>
      <c r="L37" s="87">
        <v>1608891.8022759291</v>
      </c>
      <c r="M37" s="87">
        <v>1610035.3513717309</v>
      </c>
      <c r="N37" s="87">
        <v>1611179.7132658407</v>
      </c>
      <c r="O37" s="87">
        <v>1612324.8885359692</v>
      </c>
      <c r="P37" s="87">
        <v>1613470.8777602389</v>
      </c>
      <c r="Q37" s="87">
        <v>1614617.6815171822</v>
      </c>
      <c r="R37" s="87">
        <v>1615765.3003857429</v>
      </c>
      <c r="S37" s="87">
        <v>1616913.7349452765</v>
      </c>
      <c r="T37" s="87">
        <v>1618062.9857755501</v>
      </c>
      <c r="U37" s="87">
        <v>1619213.0534567432</v>
      </c>
      <c r="V37" s="87">
        <v>1620363.9385694456</v>
      </c>
      <c r="W37" s="87">
        <v>1622190.1351443529</v>
      </c>
      <c r="X37" s="87">
        <v>1624018.3898951123</v>
      </c>
      <c r="Y37" s="87">
        <v>1625848.7051413469</v>
      </c>
      <c r="Z37" s="87">
        <v>1627681.0832052943</v>
      </c>
      <c r="AA37" s="87">
        <v>1629515.5264118097</v>
      </c>
      <c r="AB37" s="87">
        <v>1631352.0370883667</v>
      </c>
      <c r="AC37" s="87">
        <v>1633190.6175650645</v>
      </c>
      <c r="AD37" s="87">
        <v>1635031.270174626</v>
      </c>
      <c r="AE37" s="87">
        <v>1636873.9972524056</v>
      </c>
      <c r="AF37" s="87">
        <v>1638718.8011363891</v>
      </c>
      <c r="AG37" s="87">
        <v>1643791.5313834825</v>
      </c>
      <c r="AH37" s="87">
        <v>1648879.9645029304</v>
      </c>
      <c r="AI37" s="87">
        <v>1653984.1491037051</v>
      </c>
      <c r="AJ37" s="87">
        <v>1659104.133945249</v>
      </c>
      <c r="AK37" s="87">
        <v>1664239.9679379421</v>
      </c>
      <c r="AL37" s="87">
        <v>1669391.7001435687</v>
      </c>
      <c r="AM37" s="87">
        <v>1674559.3797757865</v>
      </c>
      <c r="AN37" s="87">
        <v>1679743.0562005958</v>
      </c>
      <c r="AO37" s="87">
        <v>1684942.778936812</v>
      </c>
      <c r="AP37" s="87">
        <v>1690158.597656538</v>
      </c>
      <c r="AQ37" s="87">
        <v>1688468.4390588813</v>
      </c>
      <c r="AR37" s="87">
        <v>1686779.9706198219</v>
      </c>
      <c r="AS37" s="87">
        <v>1685093.1906492016</v>
      </c>
      <c r="AT37" s="87">
        <v>1683408.0974585521</v>
      </c>
      <c r="AU37" s="87">
        <v>1681724.6893610933</v>
      </c>
      <c r="AV37" s="87">
        <v>1680042.9646717317</v>
      </c>
      <c r="AW37" s="87">
        <v>1678362.9217070597</v>
      </c>
      <c r="AX37" s="87">
        <v>1676684.5587853522</v>
      </c>
      <c r="AY37" s="87">
        <v>1675007.8742265666</v>
      </c>
      <c r="AZ37" s="87">
        <v>1673332.8663523397</v>
      </c>
      <c r="BA37" s="87">
        <v>1663292.869154226</v>
      </c>
      <c r="BB37" s="87">
        <v>1653313.1119393008</v>
      </c>
      <c r="BC37" s="87">
        <v>1643393.2332676651</v>
      </c>
      <c r="BD37" s="87">
        <v>1633532.8738680594</v>
      </c>
      <c r="BE37" s="87">
        <v>1623731.6766248513</v>
      </c>
      <c r="BF37" s="87">
        <v>1613989.2865651024</v>
      </c>
      <c r="BG37" s="87">
        <v>1604305.350845712</v>
      </c>
      <c r="BH37" s="87">
        <v>1594679.5187406379</v>
      </c>
      <c r="BI37" s="87">
        <v>1585111.4416281942</v>
      </c>
      <c r="BJ37" s="87">
        <v>1575600.7729784248</v>
      </c>
      <c r="BK37" s="87">
        <v>1569298.369886511</v>
      </c>
      <c r="BL37" s="87">
        <v>1563021.1764069649</v>
      </c>
      <c r="BM37" s="87">
        <v>1556769.0917013371</v>
      </c>
      <c r="BN37" s="87">
        <v>1550542.0153345319</v>
      </c>
      <c r="BO37" s="87">
        <v>1544339.8472731938</v>
      </c>
      <c r="BP37" s="87">
        <v>1538162.487884101</v>
      </c>
      <c r="BQ37" s="87">
        <v>1532009.8379325646</v>
      </c>
      <c r="BR37" s="87">
        <v>1525881.7985808344</v>
      </c>
      <c r="BS37" s="87">
        <v>1519778.2713865109</v>
      </c>
      <c r="BT37" s="87">
        <v>1513699.1583009646</v>
      </c>
      <c r="BU37" s="87">
        <v>1536404.645675479</v>
      </c>
      <c r="BV37" s="87">
        <v>1559450.715360611</v>
      </c>
      <c r="BW37" s="87">
        <v>1582842.4760910198</v>
      </c>
      <c r="BX37" s="87">
        <v>1606585.1132323849</v>
      </c>
      <c r="BY37" s="87">
        <v>1630683.8899308704</v>
      </c>
      <c r="BZ37" s="87">
        <v>1655144.1482798331</v>
      </c>
      <c r="CA37" s="87">
        <v>1679971.3105040307</v>
      </c>
      <c r="CB37" s="87">
        <v>1705170.8801615909</v>
      </c>
      <c r="CC37" s="87">
        <v>1730748.4433640144</v>
      </c>
      <c r="CD37" s="87">
        <v>1756709.6700144762</v>
      </c>
      <c r="CE37" s="87">
        <v>1781303.6053946791</v>
      </c>
      <c r="CF37" s="87">
        <v>1806241.8558702047</v>
      </c>
      <c r="CG37" s="87">
        <v>1831529.2418523878</v>
      </c>
      <c r="CH37" s="87">
        <v>1857170.6512383213</v>
      </c>
      <c r="CI37" s="87">
        <v>1883171.0403556579</v>
      </c>
      <c r="CJ37" s="87">
        <v>1909535.4349206369</v>
      </c>
      <c r="CK37" s="87">
        <v>1936268.9310095264</v>
      </c>
      <c r="CL37" s="87">
        <v>1963376.6960436599</v>
      </c>
      <c r="CM37" s="87">
        <v>1990863.9697882712</v>
      </c>
      <c r="CN37" s="87">
        <v>2018736.0653653049</v>
      </c>
      <c r="CO37" s="87">
        <v>2055073.31454188</v>
      </c>
      <c r="CP37" s="87">
        <v>2092064.6342036335</v>
      </c>
      <c r="CQ37" s="87">
        <v>2129721.7976192986</v>
      </c>
      <c r="CR37" s="87">
        <v>2168056.7899764455</v>
      </c>
      <c r="CS37" s="87">
        <v>2207081.812196021</v>
      </c>
      <c r="CT37" s="87">
        <v>2246809.2848155489</v>
      </c>
      <c r="CU37" s="87">
        <v>2287251.8519422282</v>
      </c>
      <c r="CV37" s="87">
        <v>2328422.3852771879</v>
      </c>
      <c r="CW37" s="87">
        <v>2370333.9882121766</v>
      </c>
      <c r="CX37" s="87">
        <v>2412999.9999999935</v>
      </c>
      <c r="CY37" s="87">
        <v>2477233.1534017692</v>
      </c>
      <c r="CZ37" s="87">
        <v>2543176.1692137965</v>
      </c>
      <c r="DA37" s="87">
        <v>2610874.5633310159</v>
      </c>
      <c r="DB37" s="87">
        <v>2680375.0632643919</v>
      </c>
      <c r="DC37" s="87">
        <v>2751725.6403936734</v>
      </c>
      <c r="DD37" s="87">
        <v>2824975.5430787159</v>
      </c>
      <c r="DE37" s="87">
        <v>2900175.3306522099</v>
      </c>
      <c r="DF37" s="87">
        <v>2977376.9083172861</v>
      </c>
      <c r="DG37" s="87">
        <v>3056633.5629740828</v>
      </c>
      <c r="DH37" s="87">
        <v>3137999.9999999977</v>
      </c>
    </row>
    <row r="38" spans="1:112" x14ac:dyDescent="0.25">
      <c r="A38" s="15" t="s">
        <v>78</v>
      </c>
      <c r="B38" s="87">
        <v>2631169.962324582</v>
      </c>
      <c r="C38" s="87">
        <v>2639063.4722115551</v>
      </c>
      <c r="D38" s="87">
        <v>2646980.6626281897</v>
      </c>
      <c r="E38" s="87">
        <v>2654921.6046160739</v>
      </c>
      <c r="F38" s="87">
        <v>2662886.3694299222</v>
      </c>
      <c r="G38" s="87">
        <v>2670875.0285382108</v>
      </c>
      <c r="H38" s="87">
        <v>2678887.6536238254</v>
      </c>
      <c r="I38" s="87">
        <v>2686924.3165846965</v>
      </c>
      <c r="J38" s="87">
        <v>2694985.0895344503</v>
      </c>
      <c r="K38" s="87">
        <v>2703070.0448030531</v>
      </c>
      <c r="L38" s="87">
        <v>2711179.254937462</v>
      </c>
      <c r="M38" s="87">
        <v>2719312.7927022739</v>
      </c>
      <c r="N38" s="87">
        <v>2727470.7310803807</v>
      </c>
      <c r="O38" s="87">
        <v>2735653.1432736213</v>
      </c>
      <c r="P38" s="87">
        <v>2743860.1027034419</v>
      </c>
      <c r="Q38" s="87">
        <v>2752091.6830115514</v>
      </c>
      <c r="R38" s="87">
        <v>2760347.9580605859</v>
      </c>
      <c r="S38" s="87">
        <v>2768629.0019347672</v>
      </c>
      <c r="T38" s="87">
        <v>2776934.8889405713</v>
      </c>
      <c r="U38" s="87">
        <v>2785265.6936073927</v>
      </c>
      <c r="V38" s="87">
        <v>2793621.4906882164</v>
      </c>
      <c r="W38" s="87">
        <v>2804795.9766509696</v>
      </c>
      <c r="X38" s="87">
        <v>2816015.1605575732</v>
      </c>
      <c r="Y38" s="87">
        <v>2827279.221199804</v>
      </c>
      <c r="Z38" s="87">
        <v>2838588.3380846027</v>
      </c>
      <c r="AA38" s="87">
        <v>2849942.6914369413</v>
      </c>
      <c r="AB38" s="87">
        <v>2861342.4622026891</v>
      </c>
      <c r="AC38" s="87">
        <v>2872787.8320515002</v>
      </c>
      <c r="AD38" s="87">
        <v>2884278.9833797063</v>
      </c>
      <c r="AE38" s="87">
        <v>2895816.0993132251</v>
      </c>
      <c r="AF38" s="87">
        <v>2907399.3637104775</v>
      </c>
      <c r="AG38" s="87">
        <v>2919028.9611653197</v>
      </c>
      <c r="AH38" s="87">
        <v>2930705.077009981</v>
      </c>
      <c r="AI38" s="87">
        <v>2942427.8973180209</v>
      </c>
      <c r="AJ38" s="87">
        <v>2954197.6089072926</v>
      </c>
      <c r="AK38" s="87">
        <v>2966014.399342922</v>
      </c>
      <c r="AL38" s="87">
        <v>2977878.4569402938</v>
      </c>
      <c r="AM38" s="87">
        <v>2989789.9707680554</v>
      </c>
      <c r="AN38" s="87">
        <v>3001749.1306511275</v>
      </c>
      <c r="AO38" s="87">
        <v>3013756.127173732</v>
      </c>
      <c r="AP38" s="87">
        <v>3025811.1516824281</v>
      </c>
      <c r="AQ38" s="87">
        <v>3004630.4736206508</v>
      </c>
      <c r="AR38" s="87">
        <v>2983598.0603053062</v>
      </c>
      <c r="AS38" s="87">
        <v>2962712.8738831691</v>
      </c>
      <c r="AT38" s="87">
        <v>2941973.8837659867</v>
      </c>
      <c r="AU38" s="87">
        <v>2921380.0665796245</v>
      </c>
      <c r="AV38" s="87">
        <v>2900930.4061135673</v>
      </c>
      <c r="AW38" s="87">
        <v>2880623.8932707724</v>
      </c>
      <c r="AX38" s="87">
        <v>2860459.5260178768</v>
      </c>
      <c r="AY38" s="87">
        <v>2840436.3093357515</v>
      </c>
      <c r="AZ38" s="87">
        <v>2820553.2551704049</v>
      </c>
      <c r="BA38" s="87">
        <v>2809271.0421497235</v>
      </c>
      <c r="BB38" s="87">
        <v>2798033.9579811245</v>
      </c>
      <c r="BC38" s="87">
        <v>2786841.8221491999</v>
      </c>
      <c r="BD38" s="87">
        <v>2775694.454860603</v>
      </c>
      <c r="BE38" s="87">
        <v>2764591.6770411609</v>
      </c>
      <c r="BF38" s="87">
        <v>2753533.3103329963</v>
      </c>
      <c r="BG38" s="87">
        <v>2742519.1770916642</v>
      </c>
      <c r="BH38" s="87">
        <v>2731549.1003832975</v>
      </c>
      <c r="BI38" s="87">
        <v>2720622.9039817643</v>
      </c>
      <c r="BJ38" s="87">
        <v>2709740.4123658384</v>
      </c>
      <c r="BK38" s="87">
        <v>2704320.9315411062</v>
      </c>
      <c r="BL38" s="87">
        <v>2698912.2896780232</v>
      </c>
      <c r="BM38" s="87">
        <v>2693514.4650986665</v>
      </c>
      <c r="BN38" s="87">
        <v>2688127.4361684686</v>
      </c>
      <c r="BO38" s="87">
        <v>2682751.1812961311</v>
      </c>
      <c r="BP38" s="87">
        <v>2677385.6789335385</v>
      </c>
      <c r="BQ38" s="87">
        <v>2672030.9075756706</v>
      </c>
      <c r="BR38" s="87">
        <v>2666686.8457605187</v>
      </c>
      <c r="BS38" s="87">
        <v>2661353.4720689971</v>
      </c>
      <c r="BT38" s="87">
        <v>2656030.765124856</v>
      </c>
      <c r="BU38" s="87">
        <v>2695871.2266017282</v>
      </c>
      <c r="BV38" s="87">
        <v>2736309.2950007538</v>
      </c>
      <c r="BW38" s="87">
        <v>2777353.9344257647</v>
      </c>
      <c r="BX38" s="87">
        <v>2819014.2434421508</v>
      </c>
      <c r="BY38" s="87">
        <v>2861299.4570937827</v>
      </c>
      <c r="BZ38" s="87">
        <v>2904218.9489501887</v>
      </c>
      <c r="CA38" s="87">
        <v>2947782.2331844415</v>
      </c>
      <c r="CB38" s="87">
        <v>2991998.9666822078</v>
      </c>
      <c r="CC38" s="87">
        <v>3036878.9511824404</v>
      </c>
      <c r="CD38" s="87">
        <v>3082432.1354501746</v>
      </c>
      <c r="CE38" s="87">
        <v>3125586.1853464777</v>
      </c>
      <c r="CF38" s="87">
        <v>3169344.3919413285</v>
      </c>
      <c r="CG38" s="87">
        <v>3213715.2134285071</v>
      </c>
      <c r="CH38" s="87">
        <v>3258707.2264165068</v>
      </c>
      <c r="CI38" s="87">
        <v>3304329.1275863377</v>
      </c>
      <c r="CJ38" s="87">
        <v>3350589.7353725466</v>
      </c>
      <c r="CK38" s="87">
        <v>3397497.9916677629</v>
      </c>
      <c r="CL38" s="87">
        <v>3445062.963551112</v>
      </c>
      <c r="CM38" s="87">
        <v>3493293.8450408275</v>
      </c>
      <c r="CN38" s="87">
        <v>3542199.9588713967</v>
      </c>
      <c r="CO38" s="87">
        <v>3605959.5581310829</v>
      </c>
      <c r="CP38" s="87">
        <v>3670866.8301774431</v>
      </c>
      <c r="CQ38" s="87">
        <v>3736942.4331206381</v>
      </c>
      <c r="CR38" s="87">
        <v>3804207.3969168104</v>
      </c>
      <c r="CS38" s="87">
        <v>3872683.1300613135</v>
      </c>
      <c r="CT38" s="87">
        <v>3942391.4264024184</v>
      </c>
      <c r="CU38" s="87">
        <v>4013354.4720776631</v>
      </c>
      <c r="CV38" s="87">
        <v>4085594.8525750618</v>
      </c>
      <c r="CW38" s="87">
        <v>4159135.5599214137</v>
      </c>
      <c r="CX38" s="87">
        <v>4234000.0000000047</v>
      </c>
      <c r="CY38" s="87">
        <v>4335920.2287245682</v>
      </c>
      <c r="CZ38" s="87">
        <v>4440293.8662878815</v>
      </c>
      <c r="DA38" s="87">
        <v>4547179.9707886698</v>
      </c>
      <c r="DB38" s="87">
        <v>4656639.0219635721</v>
      </c>
      <c r="DC38" s="87">
        <v>4768732.9554086011</v>
      </c>
      <c r="DD38" s="87">
        <v>4883525.1976243807</v>
      </c>
      <c r="DE38" s="87">
        <v>5001080.7019049767</v>
      </c>
      <c r="DF38" s="87">
        <v>5121465.9850906543</v>
      </c>
      <c r="DG38" s="87">
        <v>5244749.1652053231</v>
      </c>
      <c r="DH38" s="87">
        <v>5371000.0000000075</v>
      </c>
    </row>
    <row r="39" spans="1:112" x14ac:dyDescent="0.25">
      <c r="A39" s="15" t="s">
        <v>74</v>
      </c>
      <c r="B39" s="87">
        <v>5467536.800159039</v>
      </c>
      <c r="C39" s="87">
        <v>5462069.2633588798</v>
      </c>
      <c r="D39" s="87">
        <v>5456607.1940955203</v>
      </c>
      <c r="E39" s="87">
        <v>5451150.5869014245</v>
      </c>
      <c r="F39" s="87">
        <v>5445699.4363145223</v>
      </c>
      <c r="G39" s="87">
        <v>5440253.7368782079</v>
      </c>
      <c r="H39" s="87">
        <v>5434813.4831413282</v>
      </c>
      <c r="I39" s="87">
        <v>5429378.6696581868</v>
      </c>
      <c r="J39" s="87">
        <v>5423949.2909885282</v>
      </c>
      <c r="K39" s="87">
        <v>5418525.3416975392</v>
      </c>
      <c r="L39" s="87">
        <v>5413106.8163558431</v>
      </c>
      <c r="M39" s="87">
        <v>5407693.709539488</v>
      </c>
      <c r="N39" s="87">
        <v>5402286.0158299487</v>
      </c>
      <c r="O39" s="87">
        <v>5396883.7298141196</v>
      </c>
      <c r="P39" s="87">
        <v>5391486.846084306</v>
      </c>
      <c r="Q39" s="87">
        <v>5386095.3592382232</v>
      </c>
      <c r="R39" s="87">
        <v>5380709.2638789853</v>
      </c>
      <c r="S39" s="87">
        <v>5375328.5546151074</v>
      </c>
      <c r="T39" s="87">
        <v>5369953.226060492</v>
      </c>
      <c r="U39" s="87">
        <v>5364583.2728344332</v>
      </c>
      <c r="V39" s="87">
        <v>5359218.6895615868</v>
      </c>
      <c r="W39" s="87">
        <v>5353859.470872025</v>
      </c>
      <c r="X39" s="87">
        <v>5348505.6114011519</v>
      </c>
      <c r="Y39" s="87">
        <v>5343157.1057897508</v>
      </c>
      <c r="Z39" s="87">
        <v>5337813.9486839604</v>
      </c>
      <c r="AA39" s="87">
        <v>5332476.134735276</v>
      </c>
      <c r="AB39" s="87">
        <v>5327143.6586005399</v>
      </c>
      <c r="AC39" s="87">
        <v>5321816.5149419392</v>
      </c>
      <c r="AD39" s="87">
        <v>5316494.6984269964</v>
      </c>
      <c r="AE39" s="87">
        <v>5311178.2037285687</v>
      </c>
      <c r="AF39" s="87">
        <v>5305867.025524836</v>
      </c>
      <c r="AG39" s="87">
        <v>5316478.7595758867</v>
      </c>
      <c r="AH39" s="87">
        <v>5327111.7170950398</v>
      </c>
      <c r="AI39" s="87">
        <v>5337765.940529231</v>
      </c>
      <c r="AJ39" s="87">
        <v>5348441.4724102905</v>
      </c>
      <c r="AK39" s="87">
        <v>5359138.355355111</v>
      </c>
      <c r="AL39" s="87">
        <v>5369856.6320658233</v>
      </c>
      <c r="AM39" s="87">
        <v>5380596.3453299562</v>
      </c>
      <c r="AN39" s="87">
        <v>5391357.5380206173</v>
      </c>
      <c r="AO39" s="87">
        <v>5402140.2530966587</v>
      </c>
      <c r="AP39" s="87">
        <v>5412944.5336028524</v>
      </c>
      <c r="AQ39" s="87">
        <v>5369640.977334029</v>
      </c>
      <c r="AR39" s="87">
        <v>5326683.8495153571</v>
      </c>
      <c r="AS39" s="87">
        <v>5284070.3787192339</v>
      </c>
      <c r="AT39" s="87">
        <v>5241797.8156894799</v>
      </c>
      <c r="AU39" s="87">
        <v>5199863.4331639633</v>
      </c>
      <c r="AV39" s="87">
        <v>5158264.5256986516</v>
      </c>
      <c r="AW39" s="87">
        <v>5116998.4094930626</v>
      </c>
      <c r="AX39" s="87">
        <v>5076062.4222171176</v>
      </c>
      <c r="AY39" s="87">
        <v>5035453.9228393808</v>
      </c>
      <c r="AZ39" s="87">
        <v>4995170.2914566649</v>
      </c>
      <c r="BA39" s="87">
        <v>4975189.6102908384</v>
      </c>
      <c r="BB39" s="87">
        <v>4955288.8518496742</v>
      </c>
      <c r="BC39" s="87">
        <v>4935467.6964422762</v>
      </c>
      <c r="BD39" s="87">
        <v>4915725.8256565072</v>
      </c>
      <c r="BE39" s="87">
        <v>4896062.9223538814</v>
      </c>
      <c r="BF39" s="87">
        <v>4876478.6706644651</v>
      </c>
      <c r="BG39" s="87">
        <v>4856972.7559818076</v>
      </c>
      <c r="BH39" s="87">
        <v>4837544.8649578802</v>
      </c>
      <c r="BI39" s="87">
        <v>4818194.6854980495</v>
      </c>
      <c r="BJ39" s="87">
        <v>4798921.9067560574</v>
      </c>
      <c r="BK39" s="87">
        <v>4798921.9067560574</v>
      </c>
      <c r="BL39" s="87">
        <v>4798921.9067560574</v>
      </c>
      <c r="BM39" s="87">
        <v>4798921.9067560574</v>
      </c>
      <c r="BN39" s="87">
        <v>4798921.9067560574</v>
      </c>
      <c r="BO39" s="87">
        <v>4798921.9067560574</v>
      </c>
      <c r="BP39" s="87">
        <v>4798921.9067560574</v>
      </c>
      <c r="BQ39" s="87">
        <v>4798921.9067560574</v>
      </c>
      <c r="BR39" s="87">
        <v>4798921.9067560574</v>
      </c>
      <c r="BS39" s="87">
        <v>4798921.9067560574</v>
      </c>
      <c r="BT39" s="87">
        <v>4798921.9067560565</v>
      </c>
      <c r="BU39" s="87">
        <v>4870905.7353573972</v>
      </c>
      <c r="BV39" s="87">
        <v>4943969.3213877575</v>
      </c>
      <c r="BW39" s="87">
        <v>5018128.861208573</v>
      </c>
      <c r="BX39" s="87">
        <v>5093400.7941267006</v>
      </c>
      <c r="BY39" s="87">
        <v>5169801.8060386004</v>
      </c>
      <c r="BZ39" s="87">
        <v>5247348.8331291787</v>
      </c>
      <c r="CA39" s="87">
        <v>5326059.0656261155</v>
      </c>
      <c r="CB39" s="87">
        <v>5405949.9516105065</v>
      </c>
      <c r="CC39" s="87">
        <v>5487039.2008846635</v>
      </c>
      <c r="CD39" s="87">
        <v>5569344.788897939</v>
      </c>
      <c r="CE39" s="87">
        <v>5647315.6159425108</v>
      </c>
      <c r="CF39" s="87">
        <v>5726378.0345657058</v>
      </c>
      <c r="CG39" s="87">
        <v>5806547.327049627</v>
      </c>
      <c r="CH39" s="87">
        <v>5887838.9896283215</v>
      </c>
      <c r="CI39" s="87">
        <v>5970268.7354831183</v>
      </c>
      <c r="CJ39" s="87">
        <v>6053852.4977798816</v>
      </c>
      <c r="CK39" s="87">
        <v>6138606.432748802</v>
      </c>
      <c r="CL39" s="87">
        <v>6224546.9228072856</v>
      </c>
      <c r="CM39" s="87">
        <v>6311690.579726588</v>
      </c>
      <c r="CN39" s="87">
        <v>6400054.2478427552</v>
      </c>
      <c r="CO39" s="87">
        <v>6515255.2243039245</v>
      </c>
      <c r="CP39" s="87">
        <v>6632529.8183413958</v>
      </c>
      <c r="CQ39" s="87">
        <v>6751915.3550715409</v>
      </c>
      <c r="CR39" s="87">
        <v>6873449.8314628284</v>
      </c>
      <c r="CS39" s="87">
        <v>6997171.9284291593</v>
      </c>
      <c r="CT39" s="87">
        <v>7123121.0231408849</v>
      </c>
      <c r="CU39" s="87">
        <v>7251337.2015574202</v>
      </c>
      <c r="CV39" s="87">
        <v>7381861.271185453</v>
      </c>
      <c r="CW39" s="87">
        <v>7514734.7740667928</v>
      </c>
      <c r="CX39" s="87">
        <v>7650000.0000000065</v>
      </c>
      <c r="CY39" s="87">
        <v>7863336.5413957378</v>
      </c>
      <c r="CZ39" s="87">
        <v>8082622.4265685547</v>
      </c>
      <c r="DA39" s="87">
        <v>8308023.5656393673</v>
      </c>
      <c r="DB39" s="87">
        <v>8539710.4954861309</v>
      </c>
      <c r="DC39" s="87">
        <v>8777858.508770816</v>
      </c>
      <c r="DD39" s="87">
        <v>9022647.7865645774</v>
      </c>
      <c r="DE39" s="87">
        <v>9274263.5346714444</v>
      </c>
      <c r="DF39" s="87">
        <v>9532896.1237537153</v>
      </c>
      <c r="DG39" s="87">
        <v>9798741.2333650086</v>
      </c>
      <c r="DH39" s="87">
        <v>10072000.00000002</v>
      </c>
    </row>
    <row r="40" spans="1:112" x14ac:dyDescent="0.25">
      <c r="A40" s="15" t="s">
        <v>79</v>
      </c>
      <c r="B40" s="87">
        <v>1514971.751362382</v>
      </c>
      <c r="C40" s="87">
        <v>1516486.7231137441</v>
      </c>
      <c r="D40" s="87">
        <v>1518003.2098368574</v>
      </c>
      <c r="E40" s="87">
        <v>1519521.2130466944</v>
      </c>
      <c r="F40" s="87">
        <v>1521040.7342597409</v>
      </c>
      <c r="G40" s="87">
        <v>1522561.7749940001</v>
      </c>
      <c r="H40" s="87">
        <v>1524084.3367689939</v>
      </c>
      <c r="I40" s="87">
        <v>1525608.4211057629</v>
      </c>
      <c r="J40" s="87">
        <v>1527134.0295268686</v>
      </c>
      <c r="K40" s="87">
        <v>1528661.1635563953</v>
      </c>
      <c r="L40" s="87">
        <v>1530189.8247199545</v>
      </c>
      <c r="M40" s="87">
        <v>1531720.0145446742</v>
      </c>
      <c r="N40" s="87">
        <v>1533251.7345592186</v>
      </c>
      <c r="O40" s="87">
        <v>1534784.9862937778</v>
      </c>
      <c r="P40" s="87">
        <v>1536319.7712800715</v>
      </c>
      <c r="Q40" s="87">
        <v>1537856.091051351</v>
      </c>
      <c r="R40" s="87">
        <v>1539393.9471424022</v>
      </c>
      <c r="S40" s="87">
        <v>1540933.3410895446</v>
      </c>
      <c r="T40" s="87">
        <v>1542474.274430634</v>
      </c>
      <c r="U40" s="87">
        <v>1544016.7487050644</v>
      </c>
      <c r="V40" s="87">
        <v>1545560.7654537691</v>
      </c>
      <c r="W40" s="87">
        <v>1547106.3262192223</v>
      </c>
      <c r="X40" s="87">
        <v>1548653.432545441</v>
      </c>
      <c r="Y40" s="87">
        <v>1550202.085977986</v>
      </c>
      <c r="Z40" s="87">
        <v>1551752.2880639634</v>
      </c>
      <c r="AA40" s="87">
        <v>1553304.0403520267</v>
      </c>
      <c r="AB40" s="87">
        <v>1554857.3443923781</v>
      </c>
      <c r="AC40" s="87">
        <v>1556412.2017367701</v>
      </c>
      <c r="AD40" s="87">
        <v>1557968.6139385065</v>
      </c>
      <c r="AE40" s="87">
        <v>1559526.5825524444</v>
      </c>
      <c r="AF40" s="87">
        <v>1561086.1091349928</v>
      </c>
      <c r="AG40" s="87">
        <v>1567330.4535715331</v>
      </c>
      <c r="AH40" s="87">
        <v>1573599.7753858196</v>
      </c>
      <c r="AI40" s="87">
        <v>1579894.1744873633</v>
      </c>
      <c r="AJ40" s="87">
        <v>1586213.7511853131</v>
      </c>
      <c r="AK40" s="87">
        <v>1592558.6061900549</v>
      </c>
      <c r="AL40" s="87">
        <v>1598928.8406148155</v>
      </c>
      <c r="AM40" s="87">
        <v>1605324.5559772751</v>
      </c>
      <c r="AN40" s="87">
        <v>1611745.8542011844</v>
      </c>
      <c r="AO40" s="87">
        <v>1618192.8376179894</v>
      </c>
      <c r="AP40" s="87">
        <v>1624665.6089684586</v>
      </c>
      <c r="AQ40" s="87">
        <v>1614917.6153146483</v>
      </c>
      <c r="AR40" s="87">
        <v>1605228.1096227604</v>
      </c>
      <c r="AS40" s="87">
        <v>1595596.7409650241</v>
      </c>
      <c r="AT40" s="87">
        <v>1586023.1605192341</v>
      </c>
      <c r="AU40" s="87">
        <v>1576507.021556119</v>
      </c>
      <c r="AV40" s="87">
        <v>1567047.9794267823</v>
      </c>
      <c r="AW40" s="87">
        <v>1557645.691550222</v>
      </c>
      <c r="AX40" s="87">
        <v>1548299.8174009209</v>
      </c>
      <c r="AY40" s="87">
        <v>1539010.0184965155</v>
      </c>
      <c r="AZ40" s="87">
        <v>1529775.9583855367</v>
      </c>
      <c r="BA40" s="87">
        <v>1517537.7507184527</v>
      </c>
      <c r="BB40" s="87">
        <v>1505397.4487127054</v>
      </c>
      <c r="BC40" s="87">
        <v>1493354.2691230041</v>
      </c>
      <c r="BD40" s="87">
        <v>1481407.4349700203</v>
      </c>
      <c r="BE40" s="87">
        <v>1469556.1754902604</v>
      </c>
      <c r="BF40" s="87">
        <v>1457799.7260863385</v>
      </c>
      <c r="BG40" s="87">
        <v>1446137.328277648</v>
      </c>
      <c r="BH40" s="87">
        <v>1434568.2296514274</v>
      </c>
      <c r="BI40" s="87">
        <v>1423091.6838142162</v>
      </c>
      <c r="BJ40" s="87">
        <v>1411706.9503437015</v>
      </c>
      <c r="BK40" s="87">
        <v>1406060.1225423266</v>
      </c>
      <c r="BL40" s="87">
        <v>1400435.8820521573</v>
      </c>
      <c r="BM40" s="87">
        <v>1394834.1385239486</v>
      </c>
      <c r="BN40" s="87">
        <v>1389254.801969853</v>
      </c>
      <c r="BO40" s="87">
        <v>1383697.7827619736</v>
      </c>
      <c r="BP40" s="87">
        <v>1378162.9916309256</v>
      </c>
      <c r="BQ40" s="87">
        <v>1372650.339664402</v>
      </c>
      <c r="BR40" s="87">
        <v>1367159.7383057445</v>
      </c>
      <c r="BS40" s="87">
        <v>1361691.0993525214</v>
      </c>
      <c r="BT40" s="87">
        <v>1356244.3349551111</v>
      </c>
      <c r="BU40" s="87">
        <v>1376587.9999794376</v>
      </c>
      <c r="BV40" s="87">
        <v>1397236.8199791289</v>
      </c>
      <c r="BW40" s="87">
        <v>1418195.3722788156</v>
      </c>
      <c r="BX40" s="87">
        <v>1439468.3028629979</v>
      </c>
      <c r="BY40" s="87">
        <v>1461060.3274059424</v>
      </c>
      <c r="BZ40" s="87">
        <v>1482976.2323170314</v>
      </c>
      <c r="CA40" s="87">
        <v>1505220.8758017868</v>
      </c>
      <c r="CB40" s="87">
        <v>1527799.1889388133</v>
      </c>
      <c r="CC40" s="87">
        <v>1550716.1767728953</v>
      </c>
      <c r="CD40" s="87">
        <v>1573976.9194244903</v>
      </c>
      <c r="CE40" s="87">
        <v>1596012.5962964334</v>
      </c>
      <c r="CF40" s="87">
        <v>1618356.7726445836</v>
      </c>
      <c r="CG40" s="87">
        <v>1641013.7674616079</v>
      </c>
      <c r="CH40" s="87">
        <v>1663987.9602060704</v>
      </c>
      <c r="CI40" s="87">
        <v>1687283.7916489556</v>
      </c>
      <c r="CJ40" s="87">
        <v>1710905.7647320409</v>
      </c>
      <c r="CK40" s="87">
        <v>1734858.4454382898</v>
      </c>
      <c r="CL40" s="87">
        <v>1759146.4636744261</v>
      </c>
      <c r="CM40" s="87">
        <v>1783774.5141658681</v>
      </c>
      <c r="CN40" s="87">
        <v>1808747.3573641886</v>
      </c>
      <c r="CO40" s="87">
        <v>1841304.809796744</v>
      </c>
      <c r="CP40" s="87">
        <v>1874448.2963730856</v>
      </c>
      <c r="CQ40" s="87">
        <v>1908188.365707801</v>
      </c>
      <c r="CR40" s="87">
        <v>1942535.7562905415</v>
      </c>
      <c r="CS40" s="87">
        <v>1977501.3999037712</v>
      </c>
      <c r="CT40" s="87">
        <v>2013096.4251020395</v>
      </c>
      <c r="CU40" s="87">
        <v>2049332.160753876</v>
      </c>
      <c r="CV40" s="87">
        <v>2086220.1396474456</v>
      </c>
      <c r="CW40" s="87">
        <v>2123772.1021610997</v>
      </c>
      <c r="CX40" s="87">
        <v>2162000</v>
      </c>
      <c r="CY40" s="87">
        <v>2225434.4107848867</v>
      </c>
      <c r="CZ40" s="87">
        <v>2290730.0262282495</v>
      </c>
      <c r="DA40" s="87">
        <v>2357941.4552204036</v>
      </c>
      <c r="DB40" s="87">
        <v>2427124.9089101185</v>
      </c>
      <c r="DC40" s="87">
        <v>2498338.2477158704</v>
      </c>
      <c r="DD40" s="87">
        <v>2571641.0297164265</v>
      </c>
      <c r="DE40" s="87">
        <v>2647094.5604612464</v>
      </c>
      <c r="DF40" s="87">
        <v>2724761.9442423461</v>
      </c>
      <c r="DG40" s="87">
        <v>2804708.1368705123</v>
      </c>
      <c r="DH40" s="87">
        <v>2887000.0000000023</v>
      </c>
    </row>
    <row r="41" spans="1:112" x14ac:dyDescent="0.25">
      <c r="A41" s="15" t="s">
        <v>80</v>
      </c>
      <c r="B41" s="87">
        <v>1410005.0603413142</v>
      </c>
      <c r="C41" s="87">
        <v>1418465.0907033621</v>
      </c>
      <c r="D41" s="87">
        <v>1426975.8812475821</v>
      </c>
      <c r="E41" s="87">
        <v>1435537.7365350677</v>
      </c>
      <c r="F41" s="87">
        <v>1444150.9629542783</v>
      </c>
      <c r="G41" s="87">
        <v>1452815.868732004</v>
      </c>
      <c r="H41" s="87">
        <v>1461532.7639443956</v>
      </c>
      <c r="I41" s="87">
        <v>1470301.9605280622</v>
      </c>
      <c r="J41" s="87">
        <v>1479123.7722912307</v>
      </c>
      <c r="K41" s="87">
        <v>1487998.5149249779</v>
      </c>
      <c r="L41" s="87">
        <v>1496926.5060145287</v>
      </c>
      <c r="M41" s="87">
        <v>1505908.0650506159</v>
      </c>
      <c r="N41" s="87">
        <v>1514943.51344092</v>
      </c>
      <c r="O41" s="87">
        <v>1524033.1745215659</v>
      </c>
      <c r="P41" s="87">
        <v>1533177.3735686957</v>
      </c>
      <c r="Q41" s="87">
        <v>1542376.4378101081</v>
      </c>
      <c r="R41" s="87">
        <v>1551630.6964369689</v>
      </c>
      <c r="S41" s="87">
        <v>1560940.4806155912</v>
      </c>
      <c r="T41" s="87">
        <v>1570306.1234992852</v>
      </c>
      <c r="U41" s="87">
        <v>1579727.960240281</v>
      </c>
      <c r="V41" s="87">
        <v>1589206.3280017257</v>
      </c>
      <c r="W41" s="87">
        <v>1600330.7722977372</v>
      </c>
      <c r="X41" s="87">
        <v>1611533.0877038206</v>
      </c>
      <c r="Y41" s="87">
        <v>1622813.8193177469</v>
      </c>
      <c r="Z41" s="87">
        <v>1634173.5160529704</v>
      </c>
      <c r="AA41" s="87">
        <v>1645612.730665341</v>
      </c>
      <c r="AB41" s="87">
        <v>1657132.0197799976</v>
      </c>
      <c r="AC41" s="87">
        <v>1668731.943918457</v>
      </c>
      <c r="AD41" s="87">
        <v>1680413.0675258855</v>
      </c>
      <c r="AE41" s="87">
        <v>1692175.9589985663</v>
      </c>
      <c r="AF41" s="87">
        <v>1704021.1907115544</v>
      </c>
      <c r="AG41" s="87">
        <v>1715949.3390465351</v>
      </c>
      <c r="AH41" s="87">
        <v>1727960.9844198604</v>
      </c>
      <c r="AI41" s="87">
        <v>1740056.7113107995</v>
      </c>
      <c r="AJ41" s="87">
        <v>1752237.108289975</v>
      </c>
      <c r="AK41" s="87">
        <v>1764502.7680480045</v>
      </c>
      <c r="AL41" s="87">
        <v>1776854.2874243401</v>
      </c>
      <c r="AM41" s="87">
        <v>1789292.2674363104</v>
      </c>
      <c r="AN41" s="87">
        <v>1801817.3133083645</v>
      </c>
      <c r="AO41" s="87">
        <v>1814430.0345015228</v>
      </c>
      <c r="AP41" s="87">
        <v>1827131.0447430331</v>
      </c>
      <c r="AQ41" s="87">
        <v>1817995.3895193185</v>
      </c>
      <c r="AR41" s="87">
        <v>1808905.4125717222</v>
      </c>
      <c r="AS41" s="87">
        <v>1799860.8855088642</v>
      </c>
      <c r="AT41" s="87">
        <v>1790861.5810813203</v>
      </c>
      <c r="AU41" s="87">
        <v>1781907.2731759141</v>
      </c>
      <c r="AV41" s="87">
        <v>1772997.7368100348</v>
      </c>
      <c r="AW41" s="87">
        <v>1764132.7481259853</v>
      </c>
      <c r="AX41" s="87">
        <v>1755312.0843853557</v>
      </c>
      <c r="AY41" s="87">
        <v>1746535.5239634293</v>
      </c>
      <c r="AZ41" s="87">
        <v>1737802.8463436137</v>
      </c>
      <c r="BA41" s="87">
        <v>1723900.4235728642</v>
      </c>
      <c r="BB41" s="87">
        <v>1710109.2201842808</v>
      </c>
      <c r="BC41" s="87">
        <v>1696428.3464228057</v>
      </c>
      <c r="BD41" s="87">
        <v>1682856.9196514226</v>
      </c>
      <c r="BE41" s="87">
        <v>1669394.0642942106</v>
      </c>
      <c r="BF41" s="87">
        <v>1656038.9117798563</v>
      </c>
      <c r="BG41" s="87">
        <v>1642790.6004856168</v>
      </c>
      <c r="BH41" s="87">
        <v>1629648.2756817313</v>
      </c>
      <c r="BI41" s="87">
        <v>1616611.0894762769</v>
      </c>
      <c r="BJ41" s="87">
        <v>1603678.2007604663</v>
      </c>
      <c r="BK41" s="87">
        <v>1597263.4879574245</v>
      </c>
      <c r="BL41" s="87">
        <v>1590874.4340055946</v>
      </c>
      <c r="BM41" s="87">
        <v>1584510.9362695722</v>
      </c>
      <c r="BN41" s="87">
        <v>1578172.8925244941</v>
      </c>
      <c r="BO41" s="87">
        <v>1571860.200954396</v>
      </c>
      <c r="BP41" s="87">
        <v>1565572.7601505786</v>
      </c>
      <c r="BQ41" s="87">
        <v>1559310.4691099762</v>
      </c>
      <c r="BR41" s="87">
        <v>1553073.2272335363</v>
      </c>
      <c r="BS41" s="87">
        <v>1546860.9343246021</v>
      </c>
      <c r="BT41" s="87">
        <v>1540673.4905873034</v>
      </c>
      <c r="BU41" s="87">
        <v>1563783.5929461129</v>
      </c>
      <c r="BV41" s="87">
        <v>1587240.3468403043</v>
      </c>
      <c r="BW41" s="87">
        <v>1611048.9520429086</v>
      </c>
      <c r="BX41" s="87">
        <v>1635214.6863235519</v>
      </c>
      <c r="BY41" s="87">
        <v>1659742.9066184049</v>
      </c>
      <c r="BZ41" s="87">
        <v>1684639.0502176809</v>
      </c>
      <c r="CA41" s="87">
        <v>1709908.6359709459</v>
      </c>
      <c r="CB41" s="87">
        <v>1735557.2655105097</v>
      </c>
      <c r="CC41" s="87">
        <v>1761590.6244931673</v>
      </c>
      <c r="CD41" s="87">
        <v>1788014.4838605665</v>
      </c>
      <c r="CE41" s="87">
        <v>1813046.6866346146</v>
      </c>
      <c r="CF41" s="87">
        <v>1838429.3402474993</v>
      </c>
      <c r="CG41" s="87">
        <v>1864167.3510109645</v>
      </c>
      <c r="CH41" s="87">
        <v>1890265.6939251181</v>
      </c>
      <c r="CI41" s="87">
        <v>1916729.41364007</v>
      </c>
      <c r="CJ41" s="87">
        <v>1943563.6254310308</v>
      </c>
      <c r="CK41" s="87">
        <v>1970773.5161870657</v>
      </c>
      <c r="CL41" s="87">
        <v>1998364.3454136848</v>
      </c>
      <c r="CM41" s="87">
        <v>2026341.4462494766</v>
      </c>
      <c r="CN41" s="87">
        <v>2054710.2264969675</v>
      </c>
      <c r="CO41" s="87">
        <v>2091695.0105739129</v>
      </c>
      <c r="CP41" s="87">
        <v>2129345.5207642433</v>
      </c>
      <c r="CQ41" s="87">
        <v>2167673.7401379999</v>
      </c>
      <c r="CR41" s="87">
        <v>2206691.8674604842</v>
      </c>
      <c r="CS41" s="87">
        <v>2246412.3210747726</v>
      </c>
      <c r="CT41" s="87">
        <v>2286847.7428541188</v>
      </c>
      <c r="CU41" s="87">
        <v>2328011.0022254926</v>
      </c>
      <c r="CV41" s="87">
        <v>2369915.2002655515</v>
      </c>
      <c r="CW41" s="87">
        <v>2412573.6738703316</v>
      </c>
      <c r="CX41" s="87">
        <v>2456000.0000000009</v>
      </c>
      <c r="CY41" s="87">
        <v>2500577.1554046976</v>
      </c>
      <c r="CZ41" s="87">
        <v>2545963.3998908172</v>
      </c>
      <c r="DA41" s="87">
        <v>2592173.4186740424</v>
      </c>
      <c r="DB41" s="87">
        <v>2639222.1635112395</v>
      </c>
      <c r="DC41" s="87">
        <v>2687124.8575382587</v>
      </c>
      <c r="DD41" s="87">
        <v>2735897.0001955498</v>
      </c>
      <c r="DE41" s="87">
        <v>2785554.3722431711</v>
      </c>
      <c r="DF41" s="87">
        <v>2836113.0408668341</v>
      </c>
      <c r="DG41" s="87">
        <v>2887589.3648766088</v>
      </c>
      <c r="DH41" s="87">
        <v>2940000.0000000019</v>
      </c>
    </row>
    <row r="42" spans="1:112" x14ac:dyDescent="0.25">
      <c r="A42" s="15" t="s">
        <v>81</v>
      </c>
      <c r="B42" s="87">
        <v>3352898.5252271211</v>
      </c>
      <c r="C42" s="87">
        <v>3373015.9163784836</v>
      </c>
      <c r="D42" s="87">
        <v>3393254.0118767545</v>
      </c>
      <c r="E42" s="87">
        <v>3413613.5359480153</v>
      </c>
      <c r="F42" s="87">
        <v>3434095.2171637034</v>
      </c>
      <c r="G42" s="87">
        <v>3454699.7884666859</v>
      </c>
      <c r="H42" s="87">
        <v>3475427.9871974853</v>
      </c>
      <c r="I42" s="87">
        <v>3496280.5551206707</v>
      </c>
      <c r="J42" s="87">
        <v>3517258.2384513947</v>
      </c>
      <c r="K42" s="87">
        <v>3538361.7878821027</v>
      </c>
      <c r="L42" s="87">
        <v>3559591.9586093901</v>
      </c>
      <c r="M42" s="87">
        <v>3580949.5103610461</v>
      </c>
      <c r="N42" s="87">
        <v>3602435.2074232125</v>
      </c>
      <c r="O42" s="87">
        <v>3624049.8186677517</v>
      </c>
      <c r="P42" s="87">
        <v>3645794.1175797586</v>
      </c>
      <c r="Q42" s="87">
        <v>3667668.8822852373</v>
      </c>
      <c r="R42" s="87">
        <v>3689674.8955789478</v>
      </c>
      <c r="S42" s="87">
        <v>3711812.9449524223</v>
      </c>
      <c r="T42" s="87">
        <v>3734083.8226221367</v>
      </c>
      <c r="U42" s="87">
        <v>3756488.3255578694</v>
      </c>
      <c r="V42" s="87">
        <v>3779027.2555112196</v>
      </c>
      <c r="W42" s="87">
        <v>3805480.4462997988</v>
      </c>
      <c r="X42" s="87">
        <v>3832118.8094238979</v>
      </c>
      <c r="Y42" s="87">
        <v>3858943.641089865</v>
      </c>
      <c r="Z42" s="87">
        <v>3885956.2465774948</v>
      </c>
      <c r="AA42" s="87">
        <v>3913157.9403035375</v>
      </c>
      <c r="AB42" s="87">
        <v>3940550.045885663</v>
      </c>
      <c r="AC42" s="87">
        <v>3968133.8962068628</v>
      </c>
      <c r="AD42" s="87">
        <v>3995910.8334803111</v>
      </c>
      <c r="AE42" s="87">
        <v>4023882.2093146732</v>
      </c>
      <c r="AF42" s="87">
        <v>4052049.3847798747</v>
      </c>
      <c r="AG42" s="87">
        <v>4080413.7304733321</v>
      </c>
      <c r="AH42" s="87">
        <v>4108976.626586644</v>
      </c>
      <c r="AI42" s="87">
        <v>4137739.4629727495</v>
      </c>
      <c r="AJ42" s="87">
        <v>4166703.6392135569</v>
      </c>
      <c r="AK42" s="87">
        <v>4195870.5646880511</v>
      </c>
      <c r="AL42" s="87">
        <v>4225241.6586408652</v>
      </c>
      <c r="AM42" s="87">
        <v>4254818.3502513496</v>
      </c>
      <c r="AN42" s="87">
        <v>4284602.0787031082</v>
      </c>
      <c r="AO42" s="87">
        <v>4314594.2932540281</v>
      </c>
      <c r="AP42" s="87">
        <v>4344796.4533068072</v>
      </c>
      <c r="AQ42" s="87">
        <v>4323072.471040274</v>
      </c>
      <c r="AR42" s="87">
        <v>4301457.1086850734</v>
      </c>
      <c r="AS42" s="87">
        <v>4279949.8231416484</v>
      </c>
      <c r="AT42" s="87">
        <v>4258550.0740259411</v>
      </c>
      <c r="AU42" s="87">
        <v>4237257.3236558121</v>
      </c>
      <c r="AV42" s="87">
        <v>4216071.0370375328</v>
      </c>
      <c r="AW42" s="87">
        <v>4194990.6818523463</v>
      </c>
      <c r="AX42" s="87">
        <v>4174015.7284430848</v>
      </c>
      <c r="AY42" s="87">
        <v>4153145.6498008696</v>
      </c>
      <c r="AZ42" s="87">
        <v>4132379.9215518669</v>
      </c>
      <c r="BA42" s="87">
        <v>4099320.8821794507</v>
      </c>
      <c r="BB42" s="87">
        <v>4066526.3151220139</v>
      </c>
      <c r="BC42" s="87">
        <v>4033994.1046010368</v>
      </c>
      <c r="BD42" s="87">
        <v>4001722.1517642275</v>
      </c>
      <c r="BE42" s="87">
        <v>3969708.374550113</v>
      </c>
      <c r="BF42" s="87">
        <v>3937950.7075537108</v>
      </c>
      <c r="BG42" s="87">
        <v>3906447.1018932797</v>
      </c>
      <c r="BH42" s="87">
        <v>3875195.5250781327</v>
      </c>
      <c r="BI42" s="87">
        <v>3844193.960877507</v>
      </c>
      <c r="BJ42" s="87">
        <v>3813440.4091904853</v>
      </c>
      <c r="BK42" s="87">
        <v>3805813.5283721047</v>
      </c>
      <c r="BL42" s="87">
        <v>3798201.9013153617</v>
      </c>
      <c r="BM42" s="87">
        <v>3790605.4975127317</v>
      </c>
      <c r="BN42" s="87">
        <v>3783024.2865177072</v>
      </c>
      <c r="BO42" s="87">
        <v>3775458.2379446728</v>
      </c>
      <c r="BP42" s="87">
        <v>3767907.321468784</v>
      </c>
      <c r="BQ42" s="87">
        <v>3760371.5068258471</v>
      </c>
      <c r="BR42" s="87">
        <v>3752850.7638121964</v>
      </c>
      <c r="BS42" s="87">
        <v>3745345.062284573</v>
      </c>
      <c r="BT42" s="87">
        <v>3737854.3721599993</v>
      </c>
      <c r="BU42" s="87">
        <v>3801397.8964867187</v>
      </c>
      <c r="BV42" s="87">
        <v>3866021.6607269924</v>
      </c>
      <c r="BW42" s="87">
        <v>3931744.0289593511</v>
      </c>
      <c r="BX42" s="87">
        <v>3998583.6774516599</v>
      </c>
      <c r="BY42" s="87">
        <v>4066559.5999683375</v>
      </c>
      <c r="BZ42" s="87">
        <v>4135691.1131677986</v>
      </c>
      <c r="CA42" s="87">
        <v>4205997.8620916512</v>
      </c>
      <c r="CB42" s="87">
        <v>4277499.8257472096</v>
      </c>
      <c r="CC42" s="87">
        <v>4350217.3227849118</v>
      </c>
      <c r="CD42" s="87">
        <v>4424171.0172722619</v>
      </c>
      <c r="CE42" s="87">
        <v>4486109.4115140745</v>
      </c>
      <c r="CF42" s="87">
        <v>4548914.9432752719</v>
      </c>
      <c r="CG42" s="87">
        <v>4612599.7524811262</v>
      </c>
      <c r="CH42" s="87">
        <v>4677176.1490158616</v>
      </c>
      <c r="CI42" s="87">
        <v>4742656.6151020844</v>
      </c>
      <c r="CJ42" s="87">
        <v>4809053.8077135133</v>
      </c>
      <c r="CK42" s="87">
        <v>4876380.561021504</v>
      </c>
      <c r="CL42" s="87">
        <v>4944649.8888758048</v>
      </c>
      <c r="CM42" s="87">
        <v>5013874.9873200664</v>
      </c>
      <c r="CN42" s="87">
        <v>5084069.2371425424</v>
      </c>
      <c r="CO42" s="87">
        <v>5175582.4834111072</v>
      </c>
      <c r="CP42" s="87">
        <v>5268742.968112506</v>
      </c>
      <c r="CQ42" s="87">
        <v>5363580.3415385308</v>
      </c>
      <c r="CR42" s="87">
        <v>5460124.7876862232</v>
      </c>
      <c r="CS42" s="87">
        <v>5558407.0338645736</v>
      </c>
      <c r="CT42" s="87">
        <v>5658458.3604741348</v>
      </c>
      <c r="CU42" s="87">
        <v>5760310.6109626675</v>
      </c>
      <c r="CV42" s="87">
        <v>5863996.2019599946</v>
      </c>
      <c r="CW42" s="87">
        <v>5969548.1335952738</v>
      </c>
      <c r="CX42" s="87">
        <v>6076999.9999999851</v>
      </c>
      <c r="CY42" s="87">
        <v>6255314.7220854471</v>
      </c>
      <c r="CZ42" s="87">
        <v>6438861.6541614337</v>
      </c>
      <c r="DA42" s="87">
        <v>6627794.3226505797</v>
      </c>
      <c r="DB42" s="87">
        <v>6822270.7588334084</v>
      </c>
      <c r="DC42" s="87">
        <v>7022453.6310323812</v>
      </c>
      <c r="DD42" s="87">
        <v>7228510.3806745699</v>
      </c>
      <c r="DE42" s="87">
        <v>7440613.3623467572</v>
      </c>
      <c r="DF42" s="87">
        <v>7658939.9879600927</v>
      </c>
      <c r="DG42" s="87">
        <v>7883672.8751449445</v>
      </c>
      <c r="DH42" s="87">
        <v>8114999.9999999991</v>
      </c>
    </row>
    <row r="43" spans="1:112" x14ac:dyDescent="0.25">
      <c r="A43" s="15" t="s">
        <v>82</v>
      </c>
      <c r="B43" s="87">
        <v>2960342.5714146355</v>
      </c>
      <c r="C43" s="87">
        <v>2972183.9417002941</v>
      </c>
      <c r="D43" s="87">
        <v>2984072.6774670952</v>
      </c>
      <c r="E43" s="87">
        <v>2996008.9681769637</v>
      </c>
      <c r="F43" s="87">
        <v>3007993.0040496713</v>
      </c>
      <c r="G43" s="87">
        <v>3020024.9760658699</v>
      </c>
      <c r="H43" s="87">
        <v>3032105.0759701333</v>
      </c>
      <c r="I43" s="87">
        <v>3044233.4962740145</v>
      </c>
      <c r="J43" s="87">
        <v>3056410.4302591104</v>
      </c>
      <c r="K43" s="87">
        <v>3068636.0719801472</v>
      </c>
      <c r="L43" s="87">
        <v>3080910.6162680625</v>
      </c>
      <c r="M43" s="87">
        <v>3093234.2587331352</v>
      </c>
      <c r="N43" s="87">
        <v>3105607.1957680685</v>
      </c>
      <c r="O43" s="87">
        <v>3118029.6245511416</v>
      </c>
      <c r="P43" s="87">
        <v>3130501.7430493468</v>
      </c>
      <c r="Q43" s="87">
        <v>3143023.7500215452</v>
      </c>
      <c r="R43" s="87">
        <v>3155595.8450216325</v>
      </c>
      <c r="S43" s="87">
        <v>3168218.2284017191</v>
      </c>
      <c r="T43" s="87">
        <v>3180891.101315327</v>
      </c>
      <c r="U43" s="87">
        <v>3193614.6657205885</v>
      </c>
      <c r="V43" s="87">
        <v>3206389.1243834654</v>
      </c>
      <c r="W43" s="87">
        <v>3222421.0700053824</v>
      </c>
      <c r="X43" s="87">
        <v>3238533.1753554088</v>
      </c>
      <c r="Y43" s="87">
        <v>3254725.8412321853</v>
      </c>
      <c r="Z43" s="87">
        <v>3270999.4704383453</v>
      </c>
      <c r="AA43" s="87">
        <v>3287354.4677905366</v>
      </c>
      <c r="AB43" s="87">
        <v>3303791.240129489</v>
      </c>
      <c r="AC43" s="87">
        <v>3320310.1963301362</v>
      </c>
      <c r="AD43" s="87">
        <v>3336911.7473117867</v>
      </c>
      <c r="AE43" s="87">
        <v>3353596.3060483448</v>
      </c>
      <c r="AF43" s="87">
        <v>3370364.2875785846</v>
      </c>
      <c r="AG43" s="87">
        <v>3387216.1090164771</v>
      </c>
      <c r="AH43" s="87">
        <v>3404152.1895615594</v>
      </c>
      <c r="AI43" s="87">
        <v>3421172.9505093661</v>
      </c>
      <c r="AJ43" s="87">
        <v>3438278.8152619121</v>
      </c>
      <c r="AK43" s="87">
        <v>3455470.2093382212</v>
      </c>
      <c r="AL43" s="87">
        <v>3472747.560384912</v>
      </c>
      <c r="AM43" s="87">
        <v>3490111.2981868363</v>
      </c>
      <c r="AN43" s="87">
        <v>3507561.8546777703</v>
      </c>
      <c r="AO43" s="87">
        <v>3525099.6639511585</v>
      </c>
      <c r="AP43" s="87">
        <v>3542725.162270919</v>
      </c>
      <c r="AQ43" s="87">
        <v>3539182.4371086494</v>
      </c>
      <c r="AR43" s="87">
        <v>3535643.254671542</v>
      </c>
      <c r="AS43" s="87">
        <v>3532107.6114168717</v>
      </c>
      <c r="AT43" s="87">
        <v>3528575.5038054558</v>
      </c>
      <c r="AU43" s="87">
        <v>3525046.928301652</v>
      </c>
      <c r="AV43" s="87">
        <v>3521521.8813733514</v>
      </c>
      <c r="AW43" s="87">
        <v>3518000.3594919792</v>
      </c>
      <c r="AX43" s="87">
        <v>3514482.3591324883</v>
      </c>
      <c r="AY43" s="87">
        <v>3510967.8767733574</v>
      </c>
      <c r="AZ43" s="87">
        <v>3507456.9088965924</v>
      </c>
      <c r="BA43" s="87">
        <v>3479397.2536254181</v>
      </c>
      <c r="BB43" s="87">
        <v>3451562.075596414</v>
      </c>
      <c r="BC43" s="87">
        <v>3423949.5789916408</v>
      </c>
      <c r="BD43" s="87">
        <v>3396557.9823597064</v>
      </c>
      <c r="BE43" s="87">
        <v>3369385.5185008277</v>
      </c>
      <c r="BF43" s="87">
        <v>3342430.4343528198</v>
      </c>
      <c r="BG43" s="87">
        <v>3315690.9908779962</v>
      </c>
      <c r="BH43" s="87">
        <v>3289165.462950971</v>
      </c>
      <c r="BI43" s="87">
        <v>3262852.139247362</v>
      </c>
      <c r="BJ43" s="87">
        <v>3236749.3221333837</v>
      </c>
      <c r="BK43" s="87">
        <v>3230275.8234891165</v>
      </c>
      <c r="BL43" s="87">
        <v>3223815.2718421379</v>
      </c>
      <c r="BM43" s="87">
        <v>3217367.6412984533</v>
      </c>
      <c r="BN43" s="87">
        <v>3210932.9060158557</v>
      </c>
      <c r="BO43" s="87">
        <v>3204511.0402038237</v>
      </c>
      <c r="BP43" s="87">
        <v>3198102.0181234158</v>
      </c>
      <c r="BQ43" s="87">
        <v>3191705.8140871688</v>
      </c>
      <c r="BR43" s="87">
        <v>3185322.4024589942</v>
      </c>
      <c r="BS43" s="87">
        <v>3178951.757654076</v>
      </c>
      <c r="BT43" s="87">
        <v>3172593.8541387632</v>
      </c>
      <c r="BU43" s="87">
        <v>3226527.9496591217</v>
      </c>
      <c r="BV43" s="87">
        <v>3281378.9248033264</v>
      </c>
      <c r="BW43" s="87">
        <v>3337162.3665249827</v>
      </c>
      <c r="BX43" s="87">
        <v>3393894.1267559072</v>
      </c>
      <c r="BY43" s="87">
        <v>3451590.3269107575</v>
      </c>
      <c r="BZ43" s="87">
        <v>3510267.3624682394</v>
      </c>
      <c r="CA43" s="87">
        <v>3569941.9076302</v>
      </c>
      <c r="CB43" s="87">
        <v>3630630.9200599133</v>
      </c>
      <c r="CC43" s="87">
        <v>3692351.6457009311</v>
      </c>
      <c r="CD43" s="87">
        <v>3755121.6236778414</v>
      </c>
      <c r="CE43" s="87">
        <v>3807693.326409332</v>
      </c>
      <c r="CF43" s="87">
        <v>3861001.0329790637</v>
      </c>
      <c r="CG43" s="87">
        <v>3915055.0474407719</v>
      </c>
      <c r="CH43" s="87">
        <v>3969865.8181049437</v>
      </c>
      <c r="CI43" s="87">
        <v>4025443.9395584138</v>
      </c>
      <c r="CJ43" s="87">
        <v>4081800.1547122332</v>
      </c>
      <c r="CK43" s="87">
        <v>4138945.3568782052</v>
      </c>
      <c r="CL43" s="87">
        <v>4196890.5918745017</v>
      </c>
      <c r="CM43" s="87">
        <v>4255647.0601607449</v>
      </c>
      <c r="CN43" s="87">
        <v>4315226.1190029997</v>
      </c>
      <c r="CO43" s="87">
        <v>4392900.1891450537</v>
      </c>
      <c r="CP43" s="87">
        <v>4471972.3925496647</v>
      </c>
      <c r="CQ43" s="87">
        <v>4552467.8956155581</v>
      </c>
      <c r="CR43" s="87">
        <v>4634412.3177366387</v>
      </c>
      <c r="CS43" s="87">
        <v>4717831.7394558983</v>
      </c>
      <c r="CT43" s="87">
        <v>4802752.710766105</v>
      </c>
      <c r="CU43" s="87">
        <v>4889202.259559894</v>
      </c>
      <c r="CV43" s="87">
        <v>4977207.9002319723</v>
      </c>
      <c r="CW43" s="87">
        <v>5066797.6424361486</v>
      </c>
      <c r="CX43" s="87">
        <v>5158000.0000000056</v>
      </c>
      <c r="CY43" s="87">
        <v>5301527.1389870467</v>
      </c>
      <c r="CZ43" s="87">
        <v>5449048.0817014631</v>
      </c>
      <c r="DA43" s="87">
        <v>5600673.960214342</v>
      </c>
      <c r="DB43" s="87">
        <v>5756518.9989713766</v>
      </c>
      <c r="DC43" s="87">
        <v>5916700.6008416573</v>
      </c>
      <c r="DD43" s="87">
        <v>6081339.4355608709</v>
      </c>
      <c r="DE43" s="87">
        <v>6250559.5306355348</v>
      </c>
      <c r="DF43" s="87">
        <v>6424488.3647767324</v>
      </c>
      <c r="DG43" s="87">
        <v>6603256.9639337575</v>
      </c>
      <c r="DH43" s="87">
        <v>6786999.9999999963</v>
      </c>
    </row>
    <row r="44" spans="1:112" x14ac:dyDescent="0.25">
      <c r="A44" s="2" t="s">
        <v>195</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row>
    <row r="45" spans="1:112" x14ac:dyDescent="0.25">
      <c r="A45" s="15" t="s">
        <v>34</v>
      </c>
      <c r="B45" s="87">
        <v>1787521.9623630608</v>
      </c>
      <c r="C45" s="87">
        <v>1789309.4843254234</v>
      </c>
      <c r="D45" s="87">
        <v>1791098.7938097485</v>
      </c>
      <c r="E45" s="87">
        <v>1792889.8926035583</v>
      </c>
      <c r="F45" s="87">
        <v>1794682.7824961615</v>
      </c>
      <c r="G45" s="87">
        <v>1796477.4652786572</v>
      </c>
      <c r="H45" s="87">
        <v>1798273.9427439356</v>
      </c>
      <c r="I45" s="87">
        <v>1800072.2166866795</v>
      </c>
      <c r="J45" s="87">
        <v>1801872.2889033663</v>
      </c>
      <c r="K45" s="87">
        <v>1803674.1611922693</v>
      </c>
      <c r="L45" s="87">
        <v>1805477.8353534648</v>
      </c>
      <c r="M45" s="87">
        <v>1807283.3131888181</v>
      </c>
      <c r="N45" s="87">
        <v>1809090.5965020065</v>
      </c>
      <c r="O45" s="87">
        <v>1810899.6870985085</v>
      </c>
      <c r="P45" s="87">
        <v>1812710.5867856066</v>
      </c>
      <c r="Q45" s="87">
        <v>1814523.2973723919</v>
      </c>
      <c r="R45" s="87">
        <v>1816337.820669764</v>
      </c>
      <c r="S45" s="87">
        <v>1818154.1584904338</v>
      </c>
      <c r="T45" s="87">
        <v>1819972.3126489241</v>
      </c>
      <c r="U45" s="87">
        <v>1821792.2849615726</v>
      </c>
      <c r="V45" s="87">
        <v>1823614.0772465325</v>
      </c>
      <c r="W45" s="87">
        <v>1827261.3054010251</v>
      </c>
      <c r="X45" s="87">
        <v>1830915.8280118266</v>
      </c>
      <c r="Y45" s="87">
        <v>1834577.65966785</v>
      </c>
      <c r="Z45" s="87">
        <v>1838246.8149871854</v>
      </c>
      <c r="AA45" s="87">
        <v>1841923.3086171588</v>
      </c>
      <c r="AB45" s="87">
        <v>1845607.155234393</v>
      </c>
      <c r="AC45" s="87">
        <v>1849298.3695448611</v>
      </c>
      <c r="AD45" s="87">
        <v>1852996.9662839505</v>
      </c>
      <c r="AE45" s="87">
        <v>1856702.9602165176</v>
      </c>
      <c r="AF45" s="87">
        <v>1860416.3661369474</v>
      </c>
      <c r="AG45" s="87">
        <v>1864137.1988692216</v>
      </c>
      <c r="AH45" s="87">
        <v>1867865.4732669606</v>
      </c>
      <c r="AI45" s="87">
        <v>1871601.2042134947</v>
      </c>
      <c r="AJ45" s="87">
        <v>1875344.4066219223</v>
      </c>
      <c r="AK45" s="87">
        <v>1879095.095435166</v>
      </c>
      <c r="AL45" s="87">
        <v>1882853.285626037</v>
      </c>
      <c r="AM45" s="87">
        <v>1886618.9921972896</v>
      </c>
      <c r="AN45" s="87">
        <v>1890392.2301816847</v>
      </c>
      <c r="AO45" s="87">
        <v>1894173.0146420482</v>
      </c>
      <c r="AP45" s="87">
        <v>1897961.3606713328</v>
      </c>
      <c r="AQ45" s="87">
        <v>1882777.6697859627</v>
      </c>
      <c r="AR45" s="87">
        <v>1867715.4484276753</v>
      </c>
      <c r="AS45" s="87">
        <v>1852773.7248402543</v>
      </c>
      <c r="AT45" s="87">
        <v>1837951.5350415327</v>
      </c>
      <c r="AU45" s="87">
        <v>1823247.9227612007</v>
      </c>
      <c r="AV45" s="87">
        <v>1808661.9393791112</v>
      </c>
      <c r="AW45" s="87">
        <v>1794192.6438640787</v>
      </c>
      <c r="AX45" s="87">
        <v>1779839.1027131665</v>
      </c>
      <c r="AY45" s="87">
        <v>1765600.3898914615</v>
      </c>
      <c r="AZ45" s="87">
        <v>1751475.5867723287</v>
      </c>
      <c r="BA45" s="87">
        <v>1744469.6844252395</v>
      </c>
      <c r="BB45" s="87">
        <v>1737491.8056875383</v>
      </c>
      <c r="BC45" s="87">
        <v>1730541.8384647882</v>
      </c>
      <c r="BD45" s="87">
        <v>1723619.671110929</v>
      </c>
      <c r="BE45" s="87">
        <v>1716725.1924264855</v>
      </c>
      <c r="BF45" s="87">
        <v>1709858.2916567794</v>
      </c>
      <c r="BG45" s="87">
        <v>1703018.8584901523</v>
      </c>
      <c r="BH45" s="87">
        <v>1696206.7830561919</v>
      </c>
      <c r="BI45" s="87">
        <v>1689421.9559239671</v>
      </c>
      <c r="BJ45" s="87">
        <v>1682664.268100274</v>
      </c>
      <c r="BK45" s="87">
        <v>1675933.6110278729</v>
      </c>
      <c r="BL45" s="87">
        <v>1669229.8765837613</v>
      </c>
      <c r="BM45" s="87">
        <v>1662552.9570774264</v>
      </c>
      <c r="BN45" s="87">
        <v>1655902.7452491166</v>
      </c>
      <c r="BO45" s="87">
        <v>1649279.1342681202</v>
      </c>
      <c r="BP45" s="87">
        <v>1642682.0177310477</v>
      </c>
      <c r="BQ45" s="87">
        <v>1636111.2896601234</v>
      </c>
      <c r="BR45" s="87">
        <v>1629566.844501483</v>
      </c>
      <c r="BS45" s="87">
        <v>1623048.5771234771</v>
      </c>
      <c r="BT45" s="87">
        <v>1616556.3828149813</v>
      </c>
      <c r="BU45" s="87">
        <v>1637571.6157915758</v>
      </c>
      <c r="BV45" s="87">
        <v>1658860.0467968655</v>
      </c>
      <c r="BW45" s="87">
        <v>1680425.2274052247</v>
      </c>
      <c r="BX45" s="87">
        <v>1702270.755361492</v>
      </c>
      <c r="BY45" s="87">
        <v>1724400.2751811908</v>
      </c>
      <c r="BZ45" s="87">
        <v>1746817.4787585461</v>
      </c>
      <c r="CA45" s="87">
        <v>1769526.1059824068</v>
      </c>
      <c r="CB45" s="87">
        <v>1792529.9453601777</v>
      </c>
      <c r="CC45" s="87">
        <v>1815832.8346498592</v>
      </c>
      <c r="CD45" s="87">
        <v>1839438.6615003063</v>
      </c>
      <c r="CE45" s="87">
        <v>1861511.9254383103</v>
      </c>
      <c r="CF45" s="87">
        <v>1883850.0685435703</v>
      </c>
      <c r="CG45" s="87">
        <v>1906456.2693660937</v>
      </c>
      <c r="CH45" s="87">
        <v>1929333.7445984869</v>
      </c>
      <c r="CI45" s="87">
        <v>1952485.7495336693</v>
      </c>
      <c r="CJ45" s="87">
        <v>1975915.5785280738</v>
      </c>
      <c r="CK45" s="87">
        <v>1999626.565470411</v>
      </c>
      <c r="CL45" s="87">
        <v>2023622.0842560565</v>
      </c>
      <c r="CM45" s="87">
        <v>2047905.5492671293</v>
      </c>
      <c r="CN45" s="87">
        <v>2072480.4158583342</v>
      </c>
      <c r="CO45" s="87">
        <v>2105640.1025120672</v>
      </c>
      <c r="CP45" s="87">
        <v>2139330.3441522596</v>
      </c>
      <c r="CQ45" s="87">
        <v>2173559.6296586953</v>
      </c>
      <c r="CR45" s="87">
        <v>2208336.5837332341</v>
      </c>
      <c r="CS45" s="87">
        <v>2243669.9690729654</v>
      </c>
      <c r="CT45" s="87">
        <v>2279568.6885781321</v>
      </c>
      <c r="CU45" s="87">
        <v>2316041.787595382</v>
      </c>
      <c r="CV45" s="87">
        <v>2353098.4561969079</v>
      </c>
      <c r="CW45" s="87">
        <v>2390748.0314960573</v>
      </c>
      <c r="CX45" s="87">
        <v>2428999.9999999935</v>
      </c>
      <c r="CY45" s="87">
        <v>2478086.8205850571</v>
      </c>
      <c r="CZ45" s="87">
        <v>2528165.6197436694</v>
      </c>
      <c r="DA45" s="87">
        <v>2579256.4440276069</v>
      </c>
      <c r="DB45" s="87">
        <v>2631379.745102474</v>
      </c>
      <c r="DC45" s="87">
        <v>2684556.3879345106</v>
      </c>
      <c r="DD45" s="87">
        <v>2738807.6591428379</v>
      </c>
      <c r="DE45" s="87">
        <v>2794155.2755205007</v>
      </c>
      <c r="DF45" s="87">
        <v>2850621.3927276982</v>
      </c>
      <c r="DG45" s="87">
        <v>2908228.6141607035</v>
      </c>
      <c r="DH45" s="87">
        <v>2967000.0000000014</v>
      </c>
    </row>
    <row r="46" spans="1:112" x14ac:dyDescent="0.25">
      <c r="A46" s="15" t="s">
        <v>35</v>
      </c>
      <c r="B46" s="87">
        <v>930846.50473452103</v>
      </c>
      <c r="C46" s="87">
        <v>931340.85616207554</v>
      </c>
      <c r="D46" s="87">
        <v>931835.47012844053</v>
      </c>
      <c r="E46" s="87">
        <v>932330.34677304409</v>
      </c>
      <c r="F46" s="87">
        <v>932825.48623538879</v>
      </c>
      <c r="G46" s="87">
        <v>933320.88865505124</v>
      </c>
      <c r="H46" s="87">
        <v>933816.55417168199</v>
      </c>
      <c r="I46" s="87">
        <v>934312.48292500584</v>
      </c>
      <c r="J46" s="87">
        <v>934808.67505482188</v>
      </c>
      <c r="K46" s="87">
        <v>935305.13070100336</v>
      </c>
      <c r="L46" s="87">
        <v>935801.85000349896</v>
      </c>
      <c r="M46" s="87">
        <v>937616.91410536016</v>
      </c>
      <c r="N46" s="87">
        <v>939435.49867225764</v>
      </c>
      <c r="O46" s="87">
        <v>941257.6105324208</v>
      </c>
      <c r="P46" s="87">
        <v>943083.25652732304</v>
      </c>
      <c r="Q46" s="87">
        <v>944912.44351170713</v>
      </c>
      <c r="R46" s="87">
        <v>946745.17835361161</v>
      </c>
      <c r="S46" s="87">
        <v>948581.46793439542</v>
      </c>
      <c r="T46" s="87">
        <v>950421.31914876518</v>
      </c>
      <c r="U46" s="87">
        <v>952264.73890480003</v>
      </c>
      <c r="V46" s="87">
        <v>954111.73412397772</v>
      </c>
      <c r="W46" s="87">
        <v>957382.08755201718</v>
      </c>
      <c r="X46" s="87">
        <v>960663.65058073739</v>
      </c>
      <c r="Y46" s="87">
        <v>963956.46163263603</v>
      </c>
      <c r="Z46" s="87">
        <v>967260.55926190957</v>
      </c>
      <c r="AA46" s="87">
        <v>970575.9821549044</v>
      </c>
      <c r="AB46" s="87">
        <v>973902.76913056953</v>
      </c>
      <c r="AC46" s="87">
        <v>977240.95914091205</v>
      </c>
      <c r="AD46" s="87">
        <v>980590.59127145214</v>
      </c>
      <c r="AE46" s="87">
        <v>983951.70474168146</v>
      </c>
      <c r="AF46" s="87">
        <v>987324.33890552144</v>
      </c>
      <c r="AG46" s="87">
        <v>990730.63295492041</v>
      </c>
      <c r="AH46" s="87">
        <v>994148.67880531703</v>
      </c>
      <c r="AI46" s="87">
        <v>997578.51700072328</v>
      </c>
      <c r="AJ46" s="87">
        <v>1001020.1882250289</v>
      </c>
      <c r="AK46" s="87">
        <v>1004473.7333024844</v>
      </c>
      <c r="AL46" s="87">
        <v>1007939.1931981847</v>
      </c>
      <c r="AM46" s="87">
        <v>1011416.6090185551</v>
      </c>
      <c r="AN46" s="87">
        <v>1014906.0220118398</v>
      </c>
      <c r="AO46" s="87">
        <v>1018407.47356859</v>
      </c>
      <c r="AP46" s="87">
        <v>1021921.0052221554</v>
      </c>
      <c r="AQ46" s="87">
        <v>1017289.1479343022</v>
      </c>
      <c r="AR46" s="87">
        <v>1012678.2845411096</v>
      </c>
      <c r="AS46" s="87">
        <v>1008088.3198877432</v>
      </c>
      <c r="AT46" s="87">
        <v>1003519.1592506579</v>
      </c>
      <c r="AU46" s="87">
        <v>998970.70833564317</v>
      </c>
      <c r="AV46" s="87">
        <v>994442.87327587709</v>
      </c>
      <c r="AW46" s="87">
        <v>989935.56062998902</v>
      </c>
      <c r="AX46" s="87">
        <v>985448.67738013132</v>
      </c>
      <c r="AY46" s="87">
        <v>980982.13093005982</v>
      </c>
      <c r="AZ46" s="87">
        <v>976535.82910322363</v>
      </c>
      <c r="BA46" s="87">
        <v>970676.6141286043</v>
      </c>
      <c r="BB46" s="87">
        <v>964852.55444383272</v>
      </c>
      <c r="BC46" s="87">
        <v>959063.43911716982</v>
      </c>
      <c r="BD46" s="87">
        <v>953309.05848246685</v>
      </c>
      <c r="BE46" s="87">
        <v>947589.20413157204</v>
      </c>
      <c r="BF46" s="87">
        <v>941903.66890678252</v>
      </c>
      <c r="BG46" s="87">
        <v>936252.24689334189</v>
      </c>
      <c r="BH46" s="87">
        <v>930634.73341198184</v>
      </c>
      <c r="BI46" s="87">
        <v>925050.92501151003</v>
      </c>
      <c r="BJ46" s="87">
        <v>919500.61946143967</v>
      </c>
      <c r="BK46" s="87">
        <v>914898.03378594865</v>
      </c>
      <c r="BL46" s="87">
        <v>910318.48647982022</v>
      </c>
      <c r="BM46" s="87">
        <v>905761.86222386197</v>
      </c>
      <c r="BN46" s="87">
        <v>901228.04627611488</v>
      </c>
      <c r="BO46" s="87">
        <v>896716.92446896411</v>
      </c>
      <c r="BP46" s="87">
        <v>892228.38320626377</v>
      </c>
      <c r="BQ46" s="87">
        <v>887762.30946047674</v>
      </c>
      <c r="BR46" s="87">
        <v>883318.59076982841</v>
      </c>
      <c r="BS46" s="87">
        <v>878897.11523547443</v>
      </c>
      <c r="BT46" s="87">
        <v>874497.77151868446</v>
      </c>
      <c r="BU46" s="87">
        <v>885866.24254842743</v>
      </c>
      <c r="BV46" s="87">
        <v>897382.50370155694</v>
      </c>
      <c r="BW46" s="87">
        <v>909048.47624967713</v>
      </c>
      <c r="BX46" s="87">
        <v>920866.10644092283</v>
      </c>
      <c r="BY46" s="87">
        <v>932837.36582465493</v>
      </c>
      <c r="BZ46" s="87">
        <v>944964.25158037536</v>
      </c>
      <c r="CA46" s="87">
        <v>957248.7868509203</v>
      </c>
      <c r="CB46" s="87">
        <v>969693.02107998217</v>
      </c>
      <c r="CC46" s="87">
        <v>982299.03035402193</v>
      </c>
      <c r="CD46" s="87">
        <v>995068.91774862458</v>
      </c>
      <c r="CE46" s="87">
        <v>1007009.744761608</v>
      </c>
      <c r="CF46" s="87">
        <v>1019093.8616987474</v>
      </c>
      <c r="CG46" s="87">
        <v>1031322.9880391322</v>
      </c>
      <c r="CH46" s="87">
        <v>1043698.8638956018</v>
      </c>
      <c r="CI46" s="87">
        <v>1056223.2502623489</v>
      </c>
      <c r="CJ46" s="87">
        <v>1068897.9292654973</v>
      </c>
      <c r="CK46" s="87">
        <v>1081724.7044166832</v>
      </c>
      <c r="CL46" s="87">
        <v>1094705.4008696834</v>
      </c>
      <c r="CM46" s="87">
        <v>1107841.8656801195</v>
      </c>
      <c r="CN46" s="87">
        <v>1121135.9680682807</v>
      </c>
      <c r="CO46" s="87">
        <v>1139074.1435573732</v>
      </c>
      <c r="CP46" s="87">
        <v>1157299.3298542907</v>
      </c>
      <c r="CQ46" s="87">
        <v>1175816.1191319593</v>
      </c>
      <c r="CR46" s="87">
        <v>1194629.1770380705</v>
      </c>
      <c r="CS46" s="87">
        <v>1213743.2438706793</v>
      </c>
      <c r="CT46" s="87">
        <v>1233163.1357726096</v>
      </c>
      <c r="CU46" s="87">
        <v>1252893.7459449712</v>
      </c>
      <c r="CV46" s="87">
        <v>1272940.0458800907</v>
      </c>
      <c r="CW46" s="87">
        <v>1293307.0866141717</v>
      </c>
      <c r="CX46" s="87">
        <v>1313999.9999999988</v>
      </c>
      <c r="CY46" s="87">
        <v>1334150.9561141308</v>
      </c>
      <c r="CZ46" s="87">
        <v>1354610.9388890802</v>
      </c>
      <c r="DA46" s="87">
        <v>1375384.6874288649</v>
      </c>
      <c r="DB46" s="87">
        <v>1396477.0135144268</v>
      </c>
      <c r="DC46" s="87">
        <v>1417892.8027181739</v>
      </c>
      <c r="DD46" s="87">
        <v>1439637.0155356149</v>
      </c>
      <c r="DE46" s="87">
        <v>1461714.6885343504</v>
      </c>
      <c r="DF46" s="87">
        <v>1484130.9355206809</v>
      </c>
      <c r="DG46" s="87">
        <v>1506890.9487241076</v>
      </c>
      <c r="DH46" s="87">
        <v>1530000</v>
      </c>
    </row>
    <row r="47" spans="1:112" x14ac:dyDescent="0.25">
      <c r="A47" s="15" t="s">
        <v>39</v>
      </c>
      <c r="B47" s="87">
        <v>2767546.5219780877</v>
      </c>
      <c r="C47" s="87">
        <v>2780587.7943329695</v>
      </c>
      <c r="D47" s="87">
        <v>2793690.519958206</v>
      </c>
      <c r="E47" s="87">
        <v>2806854.9884347781</v>
      </c>
      <c r="F47" s="87">
        <v>2820081.4907082343</v>
      </c>
      <c r="G47" s="87">
        <v>2833370.3190951189</v>
      </c>
      <c r="H47" s="87">
        <v>2846721.7672894378</v>
      </c>
      <c r="I47" s="87">
        <v>2860136.1303691445</v>
      </c>
      <c r="J47" s="87">
        <v>2873613.7048026617</v>
      </c>
      <c r="K47" s="87">
        <v>2887154.7884554369</v>
      </c>
      <c r="L47" s="87">
        <v>2900759.6805965207</v>
      </c>
      <c r="M47" s="87">
        <v>2915429.3196172104</v>
      </c>
      <c r="N47" s="87">
        <v>2930173.1455174391</v>
      </c>
      <c r="O47" s="87">
        <v>2944991.5334729766</v>
      </c>
      <c r="P47" s="87">
        <v>2959884.8605569187</v>
      </c>
      <c r="Q47" s="87">
        <v>2974853.5057492866</v>
      </c>
      <c r="R47" s="87">
        <v>2989897.849946666</v>
      </c>
      <c r="S47" s="87">
        <v>3005018.2759719039</v>
      </c>
      <c r="T47" s="87">
        <v>3020215.168583848</v>
      </c>
      <c r="U47" s="87">
        <v>3035488.914487137</v>
      </c>
      <c r="V47" s="87">
        <v>3050839.902342041</v>
      </c>
      <c r="W47" s="87">
        <v>3069377.9142997717</v>
      </c>
      <c r="X47" s="87">
        <v>3088028.5699550887</v>
      </c>
      <c r="Y47" s="87">
        <v>3106792.553772036</v>
      </c>
      <c r="Z47" s="87">
        <v>3125670.5543737067</v>
      </c>
      <c r="AA47" s="87">
        <v>3144663.2645675205</v>
      </c>
      <c r="AB47" s="87">
        <v>3163771.3813706469</v>
      </c>
      <c r="AC47" s="87">
        <v>3182995.6060355832</v>
      </c>
      <c r="AD47" s="87">
        <v>3202336.6440758929</v>
      </c>
      <c r="AE47" s="87">
        <v>3221795.2052920954</v>
      </c>
      <c r="AF47" s="87">
        <v>3241372.0037977188</v>
      </c>
      <c r="AG47" s="87">
        <v>3261129.2234236435</v>
      </c>
      <c r="AH47" s="87">
        <v>3281006.8697475507</v>
      </c>
      <c r="AI47" s="87">
        <v>3301005.6768094436</v>
      </c>
      <c r="AJ47" s="87">
        <v>3321126.3831235408</v>
      </c>
      <c r="AK47" s="87">
        <v>3341369.7317055445</v>
      </c>
      <c r="AL47" s="87">
        <v>3361736.4701000825</v>
      </c>
      <c r="AM47" s="87">
        <v>3382227.3504083073</v>
      </c>
      <c r="AN47" s="87">
        <v>3402843.1293156757</v>
      </c>
      <c r="AO47" s="87">
        <v>3423584.5681198891</v>
      </c>
      <c r="AP47" s="87">
        <v>3444452.4327590056</v>
      </c>
      <c r="AQ47" s="87">
        <v>3431067.8064072318</v>
      </c>
      <c r="AR47" s="87">
        <v>3417735.1907091318</v>
      </c>
      <c r="AS47" s="87">
        <v>3404454.3835590943</v>
      </c>
      <c r="AT47" s="87">
        <v>3391225.1836368595</v>
      </c>
      <c r="AU47" s="87">
        <v>3378047.3904044684</v>
      </c>
      <c r="AV47" s="87">
        <v>3364920.8041032222</v>
      </c>
      <c r="AW47" s="87">
        <v>3351845.2257506545</v>
      </c>
      <c r="AX47" s="87">
        <v>3338820.4571375158</v>
      </c>
      <c r="AY47" s="87">
        <v>3325846.3008247665</v>
      </c>
      <c r="AZ47" s="87">
        <v>3312922.5601405883</v>
      </c>
      <c r="BA47" s="87">
        <v>3284637.1808439018</v>
      </c>
      <c r="BB47" s="87">
        <v>3256593.2990973196</v>
      </c>
      <c r="BC47" s="87">
        <v>3228788.8530205279</v>
      </c>
      <c r="BD47" s="87">
        <v>3201221.7983373292</v>
      </c>
      <c r="BE47" s="87">
        <v>3173890.1082253363</v>
      </c>
      <c r="BF47" s="87">
        <v>3146791.7731669568</v>
      </c>
      <c r="BG47" s="87">
        <v>3119924.8008016441</v>
      </c>
      <c r="BH47" s="87">
        <v>3093287.2157794125</v>
      </c>
      <c r="BI47" s="87">
        <v>3066877.0596156055</v>
      </c>
      <c r="BJ47" s="87">
        <v>3040692.3905469002</v>
      </c>
      <c r="BK47" s="87">
        <v>3027589.1615520949</v>
      </c>
      <c r="BL47" s="87">
        <v>3014542.3981868364</v>
      </c>
      <c r="BM47" s="87">
        <v>3001551.8571242834</v>
      </c>
      <c r="BN47" s="87">
        <v>2988617.2960861619</v>
      </c>
      <c r="BO47" s="87">
        <v>2975738.4738382427</v>
      </c>
      <c r="BP47" s="87">
        <v>2962915.1501858491</v>
      </c>
      <c r="BQ47" s="87">
        <v>2950147.0859693694</v>
      </c>
      <c r="BR47" s="87">
        <v>2937434.0430598035</v>
      </c>
      <c r="BS47" s="87">
        <v>2924775.7843543161</v>
      </c>
      <c r="BT47" s="87">
        <v>2912172.0737718157</v>
      </c>
      <c r="BU47" s="87">
        <v>2950877.1924731927</v>
      </c>
      <c r="BV47" s="87">
        <v>2990096.7334599765</v>
      </c>
      <c r="BW47" s="87">
        <v>3029837.5338197825</v>
      </c>
      <c r="BX47" s="87">
        <v>3070106.521510642</v>
      </c>
      <c r="BY47" s="87">
        <v>3110910.7165687429</v>
      </c>
      <c r="BZ47" s="87">
        <v>3152257.2323322259</v>
      </c>
      <c r="CA47" s="87">
        <v>3194153.2766812355</v>
      </c>
      <c r="CB47" s="87">
        <v>3236606.1532944692</v>
      </c>
      <c r="CC47" s="87">
        <v>3279623.2629224099</v>
      </c>
      <c r="CD47" s="87">
        <v>3323212.1046774872</v>
      </c>
      <c r="CE47" s="87">
        <v>3366031.4117107745</v>
      </c>
      <c r="CF47" s="87">
        <v>3409402.4418953564</v>
      </c>
      <c r="CG47" s="87">
        <v>3453332.3041373948</v>
      </c>
      <c r="CH47" s="87">
        <v>3497828.1989407088</v>
      </c>
      <c r="CI47" s="87">
        <v>3542897.4195869993</v>
      </c>
      <c r="CJ47" s="87">
        <v>3588547.3533312865</v>
      </c>
      <c r="CK47" s="87">
        <v>3634785.4826127435</v>
      </c>
      <c r="CL47" s="87">
        <v>3681619.3862811448</v>
      </c>
      <c r="CM47" s="87">
        <v>3729056.7408391009</v>
      </c>
      <c r="CN47" s="87">
        <v>3777105.3217003085</v>
      </c>
      <c r="CO47" s="87">
        <v>3840918.1933272835</v>
      </c>
      <c r="CP47" s="87">
        <v>3905809.1610724381</v>
      </c>
      <c r="CQ47" s="87">
        <v>3971796.4389921278</v>
      </c>
      <c r="CR47" s="87">
        <v>4038898.5488628116</v>
      </c>
      <c r="CS47" s="87">
        <v>4107134.3253798769</v>
      </c>
      <c r="CT47" s="87">
        <v>4176522.9214442899</v>
      </c>
      <c r="CU47" s="87">
        <v>4247083.8135385746</v>
      </c>
      <c r="CV47" s="87">
        <v>4318836.8071936034</v>
      </c>
      <c r="CW47" s="87">
        <v>4391802.0425477605</v>
      </c>
      <c r="CX47" s="87">
        <v>4466000.0000000056</v>
      </c>
      <c r="CY47" s="87">
        <v>4552296.2316130446</v>
      </c>
      <c r="CZ47" s="87">
        <v>4640259.9597757058</v>
      </c>
      <c r="DA47" s="87">
        <v>4729923.4054168873</v>
      </c>
      <c r="DB47" s="87">
        <v>4821319.4120684294</v>
      </c>
      <c r="DC47" s="87">
        <v>4914481.4578956347</v>
      </c>
      <c r="DD47" s="87">
        <v>5009443.6679602442</v>
      </c>
      <c r="DE47" s="87">
        <v>5106240.8267203812</v>
      </c>
      <c r="DF47" s="87">
        <v>5204908.3907720195</v>
      </c>
      <c r="DG47" s="87">
        <v>5305482.5018366659</v>
      </c>
      <c r="DH47" s="87">
        <v>5407999.9999999935</v>
      </c>
    </row>
    <row r="48" spans="1:112" x14ac:dyDescent="0.25">
      <c r="A48" s="15" t="s">
        <v>43</v>
      </c>
      <c r="B48" s="87">
        <v>108342.27571702636</v>
      </c>
      <c r="C48" s="87">
        <v>108992.32937132851</v>
      </c>
      <c r="D48" s="87">
        <v>109646.28334755648</v>
      </c>
      <c r="E48" s="87">
        <v>110304.16104764183</v>
      </c>
      <c r="F48" s="87">
        <v>110965.98601392769</v>
      </c>
      <c r="G48" s="87">
        <v>111631.78193001125</v>
      </c>
      <c r="H48" s="87">
        <v>112301.5726215913</v>
      </c>
      <c r="I48" s="87">
        <v>112975.38205732086</v>
      </c>
      <c r="J48" s="87">
        <v>113653.2343496648</v>
      </c>
      <c r="K48" s="87">
        <v>114335.15375576277</v>
      </c>
      <c r="L48" s="87">
        <v>115021.1646782974</v>
      </c>
      <c r="M48" s="87">
        <v>115711.29166636719</v>
      </c>
      <c r="N48" s="87">
        <v>116405.55941636542</v>
      </c>
      <c r="O48" s="87">
        <v>117103.99277286364</v>
      </c>
      <c r="P48" s="87">
        <v>117806.61672950085</v>
      </c>
      <c r="Q48" s="87">
        <v>118513.45642987789</v>
      </c>
      <c r="R48" s="87">
        <v>119224.53716845716</v>
      </c>
      <c r="S48" s="87">
        <v>119939.88439146795</v>
      </c>
      <c r="T48" s="87">
        <v>120659.52369781677</v>
      </c>
      <c r="U48" s="87">
        <v>121383.48084000369</v>
      </c>
      <c r="V48" s="87">
        <v>122111.78172504395</v>
      </c>
      <c r="W48" s="87">
        <v>122966.56419711922</v>
      </c>
      <c r="X48" s="87">
        <v>123827.33014649901</v>
      </c>
      <c r="Y48" s="87">
        <v>124694.12145752447</v>
      </c>
      <c r="Z48" s="87">
        <v>125566.98030772708</v>
      </c>
      <c r="AA48" s="87">
        <v>126445.94916988115</v>
      </c>
      <c r="AB48" s="87">
        <v>127331.07081407026</v>
      </c>
      <c r="AC48" s="87">
        <v>128222.38830976871</v>
      </c>
      <c r="AD48" s="87">
        <v>129119.94502793704</v>
      </c>
      <c r="AE48" s="87">
        <v>130023.78464313256</v>
      </c>
      <c r="AF48" s="87">
        <v>130933.95113563433</v>
      </c>
      <c r="AG48" s="87">
        <v>131850.48879358376</v>
      </c>
      <c r="AH48" s="87">
        <v>132773.44221513881</v>
      </c>
      <c r="AI48" s="87">
        <v>133702.85631064477</v>
      </c>
      <c r="AJ48" s="87">
        <v>134638.7763048193</v>
      </c>
      <c r="AK48" s="87">
        <v>135581.24773895298</v>
      </c>
      <c r="AL48" s="87">
        <v>136530.31647312563</v>
      </c>
      <c r="AM48" s="87">
        <v>137486.02868843751</v>
      </c>
      <c r="AN48" s="87">
        <v>138448.43088925656</v>
      </c>
      <c r="AO48" s="87">
        <v>139417.56990548133</v>
      </c>
      <c r="AP48" s="87">
        <v>140393.49289481991</v>
      </c>
      <c r="AQ48" s="87">
        <v>139691.52543034579</v>
      </c>
      <c r="AR48" s="87">
        <v>138993.06780319405</v>
      </c>
      <c r="AS48" s="87">
        <v>138298.10246417808</v>
      </c>
      <c r="AT48" s="87">
        <v>137606.61195185716</v>
      </c>
      <c r="AU48" s="87">
        <v>136918.57889209787</v>
      </c>
      <c r="AV48" s="87">
        <v>136233.98599763736</v>
      </c>
      <c r="AW48" s="87">
        <v>135552.81606764917</v>
      </c>
      <c r="AX48" s="87">
        <v>134875.0519873109</v>
      </c>
      <c r="AY48" s="87">
        <v>134200.67672737435</v>
      </c>
      <c r="AZ48" s="87">
        <v>133529.67334373749</v>
      </c>
      <c r="BA48" s="87">
        <v>132194.3766103001</v>
      </c>
      <c r="BB48" s="87">
        <v>130872.43284419707</v>
      </c>
      <c r="BC48" s="87">
        <v>129563.70851575506</v>
      </c>
      <c r="BD48" s="87">
        <v>128268.07143059747</v>
      </c>
      <c r="BE48" s="87">
        <v>126985.39071629148</v>
      </c>
      <c r="BF48" s="87">
        <v>125715.53680912853</v>
      </c>
      <c r="BG48" s="87">
        <v>124458.38144103721</v>
      </c>
      <c r="BH48" s="87">
        <v>123213.79762662682</v>
      </c>
      <c r="BI48" s="87">
        <v>121981.65965036051</v>
      </c>
      <c r="BJ48" s="87">
        <v>120761.84305385704</v>
      </c>
      <c r="BK48" s="87">
        <v>120037.27199553391</v>
      </c>
      <c r="BL48" s="87">
        <v>119317.04836356072</v>
      </c>
      <c r="BM48" s="87">
        <v>118601.14607337938</v>
      </c>
      <c r="BN48" s="87">
        <v>117889.53919693911</v>
      </c>
      <c r="BO48" s="87">
        <v>117182.2019617575</v>
      </c>
      <c r="BP48" s="87">
        <v>116479.10874998696</v>
      </c>
      <c r="BQ48" s="87">
        <v>115780.23409748706</v>
      </c>
      <c r="BR48" s="87">
        <v>115085.55269290216</v>
      </c>
      <c r="BS48" s="87">
        <v>114395.03937674475</v>
      </c>
      <c r="BT48" s="87">
        <v>113708.66914048434</v>
      </c>
      <c r="BU48" s="87">
        <v>115186.88183931063</v>
      </c>
      <c r="BV48" s="87">
        <v>116684.31130322168</v>
      </c>
      <c r="BW48" s="87">
        <v>118201.20735016355</v>
      </c>
      <c r="BX48" s="87">
        <v>119737.82304571566</v>
      </c>
      <c r="BY48" s="87">
        <v>121294.41474530997</v>
      </c>
      <c r="BZ48" s="87">
        <v>122871.242136999</v>
      </c>
      <c r="CA48" s="87">
        <v>124468.56828477999</v>
      </c>
      <c r="CB48" s="87">
        <v>126086.65967248211</v>
      </c>
      <c r="CC48" s="87">
        <v>127725.78624822439</v>
      </c>
      <c r="CD48" s="87">
        <v>129386.22146945111</v>
      </c>
      <c r="CE48" s="87">
        <v>130938.85612708451</v>
      </c>
      <c r="CF48" s="87">
        <v>132510.12240060954</v>
      </c>
      <c r="CG48" s="87">
        <v>134100.24386941685</v>
      </c>
      <c r="CH48" s="87">
        <v>135709.44679584986</v>
      </c>
      <c r="CI48" s="87">
        <v>137337.96015740003</v>
      </c>
      <c r="CJ48" s="87">
        <v>138986.01567928886</v>
      </c>
      <c r="CK48" s="87">
        <v>140653.84786744032</v>
      </c>
      <c r="CL48" s="87">
        <v>142341.69404184958</v>
      </c>
      <c r="CM48" s="87">
        <v>144049.7943703518</v>
      </c>
      <c r="CN48" s="87">
        <v>145778.39190279599</v>
      </c>
      <c r="CO48" s="87">
        <v>152312.19734895165</v>
      </c>
      <c r="CP48" s="87">
        <v>159138.84875842868</v>
      </c>
      <c r="CQ48" s="87">
        <v>166271.47152330374</v>
      </c>
      <c r="CR48" s="87">
        <v>173723.77931734</v>
      </c>
      <c r="CS48" s="87">
        <v>181510.10046284448</v>
      </c>
      <c r="CT48" s="87">
        <v>189645.40547929145</v>
      </c>
      <c r="CU48" s="87">
        <v>198145.33586667854</v>
      </c>
      <c r="CV48" s="87">
        <v>207026.23417895587</v>
      </c>
      <c r="CW48" s="87">
        <v>216305.17544535088</v>
      </c>
      <c r="CX48" s="87">
        <v>226000</v>
      </c>
      <c r="CY48" s="87">
        <v>228474.4546166455</v>
      </c>
      <c r="CZ48" s="87">
        <v>230976.00182466191</v>
      </c>
      <c r="DA48" s="87">
        <v>233504.93825850863</v>
      </c>
      <c r="DB48" s="87">
        <v>236061.56380047009</v>
      </c>
      <c r="DC48" s="87">
        <v>238646.18161621626</v>
      </c>
      <c r="DD48" s="87">
        <v>241259.09819075192</v>
      </c>
      <c r="DE48" s="87">
        <v>243900.62336476002</v>
      </c>
      <c r="DF48" s="87">
        <v>246571.0703713425</v>
      </c>
      <c r="DG48" s="87">
        <v>249270.75587316373</v>
      </c>
      <c r="DH48" s="87">
        <v>252000.00000000026</v>
      </c>
    </row>
    <row r="49" spans="1:112" x14ac:dyDescent="0.25">
      <c r="A49" s="15" t="s">
        <v>47</v>
      </c>
      <c r="B49" s="87">
        <v>297399.72439531155</v>
      </c>
      <c r="C49" s="87">
        <v>299184.12274168339</v>
      </c>
      <c r="D49" s="87">
        <v>300979.22747813346</v>
      </c>
      <c r="E49" s="87">
        <v>302785.1028430023</v>
      </c>
      <c r="F49" s="87">
        <v>304601.81346006034</v>
      </c>
      <c r="G49" s="87">
        <v>306429.4243408207</v>
      </c>
      <c r="H49" s="87">
        <v>308268.00088686554</v>
      </c>
      <c r="I49" s="87">
        <v>310117.60889218678</v>
      </c>
      <c r="J49" s="87">
        <v>311978.31454553991</v>
      </c>
      <c r="K49" s="87">
        <v>313850.18443281314</v>
      </c>
      <c r="L49" s="87">
        <v>315733.28553941014</v>
      </c>
      <c r="M49" s="87">
        <v>317627.68525264668</v>
      </c>
      <c r="N49" s="87">
        <v>319533.45136416261</v>
      </c>
      <c r="O49" s="87">
        <v>321450.65207234764</v>
      </c>
      <c r="P49" s="87">
        <v>323379.35598478181</v>
      </c>
      <c r="Q49" s="87">
        <v>325319.6321206906</v>
      </c>
      <c r="R49" s="87">
        <v>327271.54991341475</v>
      </c>
      <c r="S49" s="87">
        <v>329235.17921289534</v>
      </c>
      <c r="T49" s="87">
        <v>331210.59028817277</v>
      </c>
      <c r="U49" s="87">
        <v>333197.85382990184</v>
      </c>
      <c r="V49" s="87">
        <v>335197.04095288191</v>
      </c>
      <c r="W49" s="87">
        <v>337543.42023955198</v>
      </c>
      <c r="X49" s="87">
        <v>339906.22418122872</v>
      </c>
      <c r="Y49" s="87">
        <v>342285.56775049726</v>
      </c>
      <c r="Z49" s="87">
        <v>344681.56672475056</v>
      </c>
      <c r="AA49" s="87">
        <v>347094.33769182372</v>
      </c>
      <c r="AB49" s="87">
        <v>349523.99805566634</v>
      </c>
      <c r="AC49" s="87">
        <v>351970.66604205588</v>
      </c>
      <c r="AD49" s="87">
        <v>354434.46070435015</v>
      </c>
      <c r="AE49" s="87">
        <v>356915.50192928052</v>
      </c>
      <c r="AF49" s="87">
        <v>359413.91044278501</v>
      </c>
      <c r="AG49" s="87">
        <v>361929.80781588447</v>
      </c>
      <c r="AH49" s="87">
        <v>364463.3164705956</v>
      </c>
      <c r="AI49" s="87">
        <v>367014.55968588975</v>
      </c>
      <c r="AJ49" s="87">
        <v>369583.661603691</v>
      </c>
      <c r="AK49" s="87">
        <v>372170.74723491672</v>
      </c>
      <c r="AL49" s="87">
        <v>374775.94246556109</v>
      </c>
      <c r="AM49" s="87">
        <v>377399.37406281999</v>
      </c>
      <c r="AN49" s="87">
        <v>380041.16968125972</v>
      </c>
      <c r="AO49" s="87">
        <v>382701.4578690285</v>
      </c>
      <c r="AP49" s="87">
        <v>385380.36807411164</v>
      </c>
      <c r="AQ49" s="87">
        <v>383453.46623374114</v>
      </c>
      <c r="AR49" s="87">
        <v>381536.19890257256</v>
      </c>
      <c r="AS49" s="87">
        <v>379628.51790805976</v>
      </c>
      <c r="AT49" s="87">
        <v>377730.3753185196</v>
      </c>
      <c r="AU49" s="87">
        <v>375841.72344192705</v>
      </c>
      <c r="AV49" s="87">
        <v>373962.51482471754</v>
      </c>
      <c r="AW49" s="87">
        <v>372092.70225059404</v>
      </c>
      <c r="AX49" s="87">
        <v>370232.23873934115</v>
      </c>
      <c r="AY49" s="87">
        <v>368381.07754564454</v>
      </c>
      <c r="AZ49" s="87">
        <v>366539.17215791595</v>
      </c>
      <c r="BA49" s="87">
        <v>362873.78043633676</v>
      </c>
      <c r="BB49" s="87">
        <v>359245.0426319734</v>
      </c>
      <c r="BC49" s="87">
        <v>355652.59220565367</v>
      </c>
      <c r="BD49" s="87">
        <v>352096.06628359715</v>
      </c>
      <c r="BE49" s="87">
        <v>348575.10562076117</v>
      </c>
      <c r="BF49" s="87">
        <v>345089.35456455353</v>
      </c>
      <c r="BG49" s="87">
        <v>341638.46101890795</v>
      </c>
      <c r="BH49" s="87">
        <v>338222.07640871889</v>
      </c>
      <c r="BI49" s="87">
        <v>334839.85564463167</v>
      </c>
      <c r="BJ49" s="87">
        <v>331491.45708818559</v>
      </c>
      <c r="BK49" s="87">
        <v>329502.50834565645</v>
      </c>
      <c r="BL49" s="87">
        <v>327525.49329558254</v>
      </c>
      <c r="BM49" s="87">
        <v>325560.34033580904</v>
      </c>
      <c r="BN49" s="87">
        <v>323606.97829379421</v>
      </c>
      <c r="BO49" s="87">
        <v>321665.33642403147</v>
      </c>
      <c r="BP49" s="87">
        <v>319735.34440548724</v>
      </c>
      <c r="BQ49" s="87">
        <v>317816.9323390543</v>
      </c>
      <c r="BR49" s="87">
        <v>315910.03074502002</v>
      </c>
      <c r="BS49" s="87">
        <v>314014.57056054991</v>
      </c>
      <c r="BT49" s="87">
        <v>312130.48313718644</v>
      </c>
      <c r="BU49" s="87">
        <v>316188.17941796983</v>
      </c>
      <c r="BV49" s="87">
        <v>320298.62575040327</v>
      </c>
      <c r="BW49" s="87">
        <v>324462.50788515853</v>
      </c>
      <c r="BX49" s="87">
        <v>328680.52048766543</v>
      </c>
      <c r="BY49" s="87">
        <v>332953.36725400499</v>
      </c>
      <c r="BZ49" s="87">
        <v>337281.76102830702</v>
      </c>
      <c r="CA49" s="87">
        <v>341666.42392167496</v>
      </c>
      <c r="CB49" s="87">
        <v>346108.08743265661</v>
      </c>
      <c r="CC49" s="87">
        <v>350607.49256928102</v>
      </c>
      <c r="CD49" s="87">
        <v>355165.38997268147</v>
      </c>
      <c r="CE49" s="87">
        <v>359427.3746523537</v>
      </c>
      <c r="CF49" s="87">
        <v>363740.503148182</v>
      </c>
      <c r="CG49" s="87">
        <v>368105.38918596029</v>
      </c>
      <c r="CH49" s="87">
        <v>372522.65385619184</v>
      </c>
      <c r="CI49" s="87">
        <v>376992.92570246628</v>
      </c>
      <c r="CJ49" s="87">
        <v>381516.84081089596</v>
      </c>
      <c r="CK49" s="87">
        <v>386095.04290062672</v>
      </c>
      <c r="CL49" s="87">
        <v>390728.18341543438</v>
      </c>
      <c r="CM49" s="87">
        <v>395416.92161641957</v>
      </c>
      <c r="CN49" s="87">
        <v>400161.92467581655</v>
      </c>
      <c r="CO49" s="87">
        <v>406564.51547062967</v>
      </c>
      <c r="CP49" s="87">
        <v>413069.54771815968</v>
      </c>
      <c r="CQ49" s="87">
        <v>419678.66048165027</v>
      </c>
      <c r="CR49" s="87">
        <v>426393.51904935669</v>
      </c>
      <c r="CS49" s="87">
        <v>433215.81535414635</v>
      </c>
      <c r="CT49" s="87">
        <v>440147.26839981275</v>
      </c>
      <c r="CU49" s="87">
        <v>447189.62469420978</v>
      </c>
      <c r="CV49" s="87">
        <v>454344.65868931712</v>
      </c>
      <c r="CW49" s="87">
        <v>461614.17322834622</v>
      </c>
      <c r="CX49" s="87">
        <v>469000.00000000006</v>
      </c>
      <c r="CY49" s="87">
        <v>470672.89108934184</v>
      </c>
      <c r="CZ49" s="87">
        <v>472351.74926737609</v>
      </c>
      <c r="DA49" s="87">
        <v>474036.5958183023</v>
      </c>
      <c r="DB49" s="87">
        <v>475727.45210223907</v>
      </c>
      <c r="DC49" s="87">
        <v>477424.33955549519</v>
      </c>
      <c r="DD49" s="87">
        <v>479127.27969084115</v>
      </c>
      <c r="DE49" s="87">
        <v>480836.29409778217</v>
      </c>
      <c r="DF49" s="87">
        <v>482551.40444283176</v>
      </c>
      <c r="DG49" s="87">
        <v>484272.63246978656</v>
      </c>
      <c r="DH49" s="87">
        <v>486000.00000000146</v>
      </c>
    </row>
    <row r="50" spans="1:112" x14ac:dyDescent="0.25">
      <c r="A50" s="15" t="s">
        <v>48</v>
      </c>
      <c r="B50" s="87">
        <v>507653.25722368376</v>
      </c>
      <c r="C50" s="87">
        <v>507653.25722368376</v>
      </c>
      <c r="D50" s="87">
        <v>507653.25722368376</v>
      </c>
      <c r="E50" s="87">
        <v>507653.25722368376</v>
      </c>
      <c r="F50" s="87">
        <v>507653.25722368376</v>
      </c>
      <c r="G50" s="87">
        <v>507653.25722368376</v>
      </c>
      <c r="H50" s="87">
        <v>507653.25722368376</v>
      </c>
      <c r="I50" s="87">
        <v>507653.25722368376</v>
      </c>
      <c r="J50" s="87">
        <v>507653.25722368376</v>
      </c>
      <c r="K50" s="87">
        <v>507653.25722368376</v>
      </c>
      <c r="L50" s="87">
        <v>507653.25722368318</v>
      </c>
      <c r="M50" s="87">
        <v>510699.17676702526</v>
      </c>
      <c r="N50" s="87">
        <v>513763.37182762736</v>
      </c>
      <c r="O50" s="87">
        <v>516845.95205859316</v>
      </c>
      <c r="P50" s="87">
        <v>519947.02777094475</v>
      </c>
      <c r="Q50" s="87">
        <v>523066.70993757038</v>
      </c>
      <c r="R50" s="87">
        <v>526205.11019719578</v>
      </c>
      <c r="S50" s="87">
        <v>529362.34085837903</v>
      </c>
      <c r="T50" s="87">
        <v>532538.51490352931</v>
      </c>
      <c r="U50" s="87">
        <v>535733.7459929504</v>
      </c>
      <c r="V50" s="87">
        <v>538948.14846890827</v>
      </c>
      <c r="W50" s="87">
        <v>543259.73365665972</v>
      </c>
      <c r="X50" s="87">
        <v>547605.81152591307</v>
      </c>
      <c r="Y50" s="87">
        <v>551986.65801812056</v>
      </c>
      <c r="Z50" s="87">
        <v>556402.55128226557</v>
      </c>
      <c r="AA50" s="87">
        <v>560853.77169252397</v>
      </c>
      <c r="AB50" s="87">
        <v>565340.60186606424</v>
      </c>
      <c r="AC50" s="87">
        <v>569863.32668099296</v>
      </c>
      <c r="AD50" s="87">
        <v>574422.23329444113</v>
      </c>
      <c r="AE50" s="87">
        <v>579017.61116079672</v>
      </c>
      <c r="AF50" s="87">
        <v>583649.75205008255</v>
      </c>
      <c r="AG50" s="87">
        <v>587735.30031443306</v>
      </c>
      <c r="AH50" s="87">
        <v>591849.44741663407</v>
      </c>
      <c r="AI50" s="87">
        <v>595992.39354855043</v>
      </c>
      <c r="AJ50" s="87">
        <v>600164.34030339029</v>
      </c>
      <c r="AK50" s="87">
        <v>604365.49068551383</v>
      </c>
      <c r="AL50" s="87">
        <v>608596.04912031232</v>
      </c>
      <c r="AM50" s="87">
        <v>612856.22146415454</v>
      </c>
      <c r="AN50" s="87">
        <v>617146.21501440357</v>
      </c>
      <c r="AO50" s="87">
        <v>621466.23851950432</v>
      </c>
      <c r="AP50" s="87">
        <v>625816.50218914065</v>
      </c>
      <c r="AQ50" s="87">
        <v>622687.41967819503</v>
      </c>
      <c r="AR50" s="87">
        <v>619573.98257980414</v>
      </c>
      <c r="AS50" s="87">
        <v>616476.11266690516</v>
      </c>
      <c r="AT50" s="87">
        <v>613393.73210357071</v>
      </c>
      <c r="AU50" s="87">
        <v>610326.763443053</v>
      </c>
      <c r="AV50" s="87">
        <v>607275.12962583778</v>
      </c>
      <c r="AW50" s="87">
        <v>604238.75397770863</v>
      </c>
      <c r="AX50" s="87">
        <v>601217.56020782015</v>
      </c>
      <c r="AY50" s="87">
        <v>598211.47240678116</v>
      </c>
      <c r="AZ50" s="87">
        <v>595220.41504474729</v>
      </c>
      <c r="BA50" s="87">
        <v>589268.21089429967</v>
      </c>
      <c r="BB50" s="87">
        <v>583375.52878535655</v>
      </c>
      <c r="BC50" s="87">
        <v>577541.77349750279</v>
      </c>
      <c r="BD50" s="87">
        <v>571766.35576252767</v>
      </c>
      <c r="BE50" s="87">
        <v>566048.6922049023</v>
      </c>
      <c r="BF50" s="87">
        <v>560388.2052828531</v>
      </c>
      <c r="BG50" s="87">
        <v>554784.32323002443</v>
      </c>
      <c r="BH50" s="87">
        <v>549236.47999772406</v>
      </c>
      <c r="BI50" s="87">
        <v>543744.11519774667</v>
      </c>
      <c r="BJ50" s="87">
        <v>538306.67404576973</v>
      </c>
      <c r="BK50" s="87">
        <v>535076.83400149527</v>
      </c>
      <c r="BL50" s="87">
        <v>531866.37299748627</v>
      </c>
      <c r="BM50" s="87">
        <v>528675.17475950147</v>
      </c>
      <c r="BN50" s="87">
        <v>525503.12371094455</v>
      </c>
      <c r="BO50" s="87">
        <v>522350.10496867896</v>
      </c>
      <c r="BP50" s="87">
        <v>519216.00433886691</v>
      </c>
      <c r="BQ50" s="87">
        <v>516100.7083128338</v>
      </c>
      <c r="BR50" s="87">
        <v>513004.10406295687</v>
      </c>
      <c r="BS50" s="87">
        <v>509926.07943857915</v>
      </c>
      <c r="BT50" s="87">
        <v>506866.52296194748</v>
      </c>
      <c r="BU50" s="87">
        <v>514469.52080637659</v>
      </c>
      <c r="BV50" s="87">
        <v>522186.5636184722</v>
      </c>
      <c r="BW50" s="87">
        <v>530019.36207274918</v>
      </c>
      <c r="BX50" s="87">
        <v>537969.65250384039</v>
      </c>
      <c r="BY50" s="87">
        <v>546039.19729139784</v>
      </c>
      <c r="BZ50" s="87">
        <v>554229.78525076876</v>
      </c>
      <c r="CA50" s="87">
        <v>562543.23202953022</v>
      </c>
      <c r="CB50" s="87">
        <v>570981.38050997315</v>
      </c>
      <c r="CC50" s="87">
        <v>579546.10121762264</v>
      </c>
      <c r="CD50" s="87">
        <v>588239.29273588653</v>
      </c>
      <c r="CE50" s="87">
        <v>596474.642834189</v>
      </c>
      <c r="CF50" s="87">
        <v>604825.28783386771</v>
      </c>
      <c r="CG50" s="87">
        <v>613292.84186354198</v>
      </c>
      <c r="CH50" s="87">
        <v>621878.9416496316</v>
      </c>
      <c r="CI50" s="87">
        <v>630585.24683272641</v>
      </c>
      <c r="CJ50" s="87">
        <v>639413.44028838456</v>
      </c>
      <c r="CK50" s="87">
        <v>648365.22845242207</v>
      </c>
      <c r="CL50" s="87">
        <v>657442.34165075608</v>
      </c>
      <c r="CM50" s="87">
        <v>666646.53443386673</v>
      </c>
      <c r="CN50" s="87">
        <v>675979.58591594023</v>
      </c>
      <c r="CO50" s="87">
        <v>688147.21846242715</v>
      </c>
      <c r="CP50" s="87">
        <v>700533.86839475087</v>
      </c>
      <c r="CQ50" s="87">
        <v>713143.47802585631</v>
      </c>
      <c r="CR50" s="87">
        <v>725980.06063032185</v>
      </c>
      <c r="CS50" s="87">
        <v>739047.70172166754</v>
      </c>
      <c r="CT50" s="87">
        <v>752350.56035265769</v>
      </c>
      <c r="CU50" s="87">
        <v>765892.87043900543</v>
      </c>
      <c r="CV50" s="87">
        <v>779678.94210690749</v>
      </c>
      <c r="CW50" s="87">
        <v>793713.16306483198</v>
      </c>
      <c r="CX50" s="87">
        <v>808000</v>
      </c>
      <c r="CY50" s="87">
        <v>825658.23718470114</v>
      </c>
      <c r="CZ50" s="87">
        <v>843702.38196899509</v>
      </c>
      <c r="DA50" s="87">
        <v>862140.86807556183</v>
      </c>
      <c r="DB50" s="87">
        <v>880982.31353979732</v>
      </c>
      <c r="DC50" s="87">
        <v>900235.5247378326</v>
      </c>
      <c r="DD50" s="87">
        <v>919909.5005025781</v>
      </c>
      <c r="DE50" s="87">
        <v>940013.43632972473</v>
      </c>
      <c r="DF50" s="87">
        <v>960556.72867566068</v>
      </c>
      <c r="DG50" s="87">
        <v>981548.97934931819</v>
      </c>
      <c r="DH50" s="87">
        <v>1003000.0000000006</v>
      </c>
    </row>
    <row r="51" spans="1:112" x14ac:dyDescent="0.25">
      <c r="A51" s="15" t="s">
        <v>49</v>
      </c>
      <c r="B51" s="87">
        <v>8222557.9628328132</v>
      </c>
      <c r="C51" s="87">
        <v>8227251.2113233386</v>
      </c>
      <c r="D51" s="87">
        <v>8231947.1386130275</v>
      </c>
      <c r="E51" s="87">
        <v>8236645.746230877</v>
      </c>
      <c r="F51" s="87">
        <v>8241347.0357067594</v>
      </c>
      <c r="G51" s="87">
        <v>8246051.0085714143</v>
      </c>
      <c r="H51" s="87">
        <v>8250757.666356463</v>
      </c>
      <c r="I51" s="87">
        <v>8255467.0105943931</v>
      </c>
      <c r="J51" s="87">
        <v>8260179.0428185733</v>
      </c>
      <c r="K51" s="87">
        <v>8264893.7645632438</v>
      </c>
      <c r="L51" s="87">
        <v>8269611.1773635196</v>
      </c>
      <c r="M51" s="87">
        <v>8322200.6851825519</v>
      </c>
      <c r="N51" s="87">
        <v>8375124.6290800581</v>
      </c>
      <c r="O51" s="87">
        <v>8428385.1358584184</v>
      </c>
      <c r="P51" s="87">
        <v>8481984.3458451405</v>
      </c>
      <c r="Q51" s="87">
        <v>8535924.4129788596</v>
      </c>
      <c r="R51" s="87">
        <v>8590207.5048959032</v>
      </c>
      <c r="S51" s="87">
        <v>8644835.8030173946</v>
      </c>
      <c r="T51" s="87">
        <v>8699811.5026369244</v>
      </c>
      <c r="U51" s="87">
        <v>8755136.8130087592</v>
      </c>
      <c r="V51" s="87">
        <v>8810813.9574366398</v>
      </c>
      <c r="W51" s="87">
        <v>8878158.6161624733</v>
      </c>
      <c r="X51" s="87">
        <v>8946018.0176896881</v>
      </c>
      <c r="Y51" s="87">
        <v>9014396.0964082759</v>
      </c>
      <c r="Z51" s="87">
        <v>9083296.8167803939</v>
      </c>
      <c r="AA51" s="87">
        <v>9152724.1735701952</v>
      </c>
      <c r="AB51" s="87">
        <v>9222682.1920754574</v>
      </c>
      <c r="AC51" s="87">
        <v>9293174.9283609521</v>
      </c>
      <c r="AD51" s="87">
        <v>9364206.4694936182</v>
      </c>
      <c r="AE51" s="87">
        <v>9435780.9337795209</v>
      </c>
      <c r="AF51" s="87">
        <v>9507902.4710026085</v>
      </c>
      <c r="AG51" s="87">
        <v>9551208.2905296832</v>
      </c>
      <c r="AH51" s="87">
        <v>9594711.3558752351</v>
      </c>
      <c r="AI51" s="87">
        <v>9638412.5654384512</v>
      </c>
      <c r="AJ51" s="87">
        <v>9682312.8217104673</v>
      </c>
      <c r="AK51" s="87">
        <v>9726413.0312930178</v>
      </c>
      <c r="AL51" s="87">
        <v>9770714.1049171481</v>
      </c>
      <c r="AM51" s="87">
        <v>9815216.9574620351</v>
      </c>
      <c r="AN51" s="87">
        <v>9859922.5079738609</v>
      </c>
      <c r="AO51" s="87">
        <v>9904831.6796848122</v>
      </c>
      <c r="AP51" s="87">
        <v>9949945.4000321757</v>
      </c>
      <c r="AQ51" s="87">
        <v>9898745.0348290894</v>
      </c>
      <c r="AR51" s="87">
        <v>9847808.1361367758</v>
      </c>
      <c r="AS51" s="87">
        <v>9797133.348210955</v>
      </c>
      <c r="AT51" s="87">
        <v>9746719.3222837262</v>
      </c>
      <c r="AU51" s="87">
        <v>9696564.7165276706</v>
      </c>
      <c r="AV51" s="87">
        <v>9646668.1960201319</v>
      </c>
      <c r="AW51" s="87">
        <v>9597028.4327077009</v>
      </c>
      <c r="AX51" s="87">
        <v>9547644.1053708438</v>
      </c>
      <c r="AY51" s="87">
        <v>9498513.89958876</v>
      </c>
      <c r="AZ51" s="87">
        <v>9449636.5077043995</v>
      </c>
      <c r="BA51" s="87">
        <v>9355140.1426273528</v>
      </c>
      <c r="BB51" s="87">
        <v>9261588.7412010767</v>
      </c>
      <c r="BC51" s="87">
        <v>9168972.8537890613</v>
      </c>
      <c r="BD51" s="87">
        <v>9077283.1252511665</v>
      </c>
      <c r="BE51" s="87">
        <v>8986510.2939986531</v>
      </c>
      <c r="BF51" s="87">
        <v>8896645.1910586637</v>
      </c>
      <c r="BG51" s="87">
        <v>8807678.7391480729</v>
      </c>
      <c r="BH51" s="87">
        <v>8719601.9517565891</v>
      </c>
      <c r="BI51" s="87">
        <v>8632405.9322390202</v>
      </c>
      <c r="BJ51" s="87">
        <v>8546081.8729166333</v>
      </c>
      <c r="BK51" s="87">
        <v>8495725.1988293622</v>
      </c>
      <c r="BL51" s="87">
        <v>8445665.2448838893</v>
      </c>
      <c r="BM51" s="87">
        <v>8395900.2626954298</v>
      </c>
      <c r="BN51" s="87">
        <v>8346428.5141813355</v>
      </c>
      <c r="BO51" s="87">
        <v>8297248.2715003826</v>
      </c>
      <c r="BP51" s="87">
        <v>8248357.8169924254</v>
      </c>
      <c r="BQ51" s="87">
        <v>8199755.4431184046</v>
      </c>
      <c r="BR51" s="87">
        <v>8151439.452400717</v>
      </c>
      <c r="BS51" s="87">
        <v>8103408.1573639223</v>
      </c>
      <c r="BT51" s="87">
        <v>8055659.8804757912</v>
      </c>
      <c r="BU51" s="87">
        <v>8162139.9580542604</v>
      </c>
      <c r="BV51" s="87">
        <v>8270027.4941264279</v>
      </c>
      <c r="BW51" s="87">
        <v>8379341.0925424825</v>
      </c>
      <c r="BX51" s="87">
        <v>8490099.6030591503</v>
      </c>
      <c r="BY51" s="87">
        <v>8602322.124590097</v>
      </c>
      <c r="BZ51" s="87">
        <v>8716028.0084992927</v>
      </c>
      <c r="CA51" s="87">
        <v>8831236.861937914</v>
      </c>
      <c r="CB51" s="87">
        <v>8947968.551225353</v>
      </c>
      <c r="CC51" s="87">
        <v>9066243.2052749116</v>
      </c>
      <c r="CD51" s="87">
        <v>9186081.2190647498</v>
      </c>
      <c r="CE51" s="87">
        <v>9298352.6635958292</v>
      </c>
      <c r="CF51" s="87">
        <v>9411996.2794539947</v>
      </c>
      <c r="CG51" s="87">
        <v>9527028.8371917177</v>
      </c>
      <c r="CH51" s="87">
        <v>9643467.3123296127</v>
      </c>
      <c r="CI51" s="87">
        <v>9761328.8878615722</v>
      </c>
      <c r="CJ51" s="87">
        <v>9880630.9567904528</v>
      </c>
      <c r="CK51" s="87">
        <v>10001391.124694819</v>
      </c>
      <c r="CL51" s="87">
        <v>10123627.212326987</v>
      </c>
      <c r="CM51" s="87">
        <v>10247357.258242892</v>
      </c>
      <c r="CN51" s="87">
        <v>10372599.521464048</v>
      </c>
      <c r="CO51" s="87">
        <v>10540903.523045503</v>
      </c>
      <c r="CP51" s="87">
        <v>10711938.396178462</v>
      </c>
      <c r="CQ51" s="87">
        <v>10885748.451511284</v>
      </c>
      <c r="CR51" s="87">
        <v>11062378.718669219</v>
      </c>
      <c r="CS51" s="87">
        <v>11241874.957920415</v>
      </c>
      <c r="CT51" s="87">
        <v>11424283.672031196</v>
      </c>
      <c r="CU51" s="87">
        <v>11609652.118313709</v>
      </c>
      <c r="CV51" s="87">
        <v>11798028.320869057</v>
      </c>
      <c r="CW51" s="87">
        <v>11989461.08302908</v>
      </c>
      <c r="CX51" s="87">
        <v>12184000.000000015</v>
      </c>
      <c r="CY51" s="87">
        <v>12476896.15712503</v>
      </c>
      <c r="CZ51" s="87">
        <v>12776833.364714472</v>
      </c>
      <c r="DA51" s="87">
        <v>13083980.885459017</v>
      </c>
      <c r="DB51" s="87">
        <v>13398512.051024357</v>
      </c>
      <c r="DC51" s="87">
        <v>13720604.359866954</v>
      </c>
      <c r="DD51" s="87">
        <v>14050439.577401241</v>
      </c>
      <c r="DE51" s="87">
        <v>14388203.83857475</v>
      </c>
      <c r="DF51" s="87">
        <v>14734087.752909116</v>
      </c>
      <c r="DG51" s="87">
        <v>15088286.512066195</v>
      </c>
      <c r="DH51" s="87">
        <v>15450999.999999991</v>
      </c>
    </row>
    <row r="52" spans="1:112" x14ac:dyDescent="0.25">
      <c r="A52" s="15" t="s">
        <v>54</v>
      </c>
      <c r="B52" s="87">
        <v>2428946.5286227339</v>
      </c>
      <c r="C52" s="87">
        <v>2445753.2479366246</v>
      </c>
      <c r="D52" s="87">
        <v>2462676.2587418128</v>
      </c>
      <c r="E52" s="87">
        <v>2479716.3656992614</v>
      </c>
      <c r="F52" s="87">
        <v>2496874.3790376615</v>
      </c>
      <c r="G52" s="87">
        <v>2514151.1145919538</v>
      </c>
      <c r="H52" s="87">
        <v>2531547.3938421239</v>
      </c>
      <c r="I52" s="87">
        <v>2549064.0439522602</v>
      </c>
      <c r="J52" s="87">
        <v>2566701.8978098868</v>
      </c>
      <c r="K52" s="87">
        <v>2584461.7940655611</v>
      </c>
      <c r="L52" s="87">
        <v>2602344.5771727548</v>
      </c>
      <c r="M52" s="87">
        <v>2620560.9892129637</v>
      </c>
      <c r="N52" s="87">
        <v>2638904.9161374536</v>
      </c>
      <c r="O52" s="87">
        <v>2657377.2505504158</v>
      </c>
      <c r="P52" s="87">
        <v>2675978.891304269</v>
      </c>
      <c r="Q52" s="87">
        <v>2694710.7435433981</v>
      </c>
      <c r="R52" s="87">
        <v>2713573.7187482012</v>
      </c>
      <c r="S52" s="87">
        <v>2732568.7347794389</v>
      </c>
      <c r="T52" s="87">
        <v>2751696.7159228944</v>
      </c>
      <c r="U52" s="87">
        <v>2770958.5929343542</v>
      </c>
      <c r="V52" s="87">
        <v>2790355.3030848997</v>
      </c>
      <c r="W52" s="87">
        <v>2804433.0874485304</v>
      </c>
      <c r="X52" s="87">
        <v>2818581.8964635264</v>
      </c>
      <c r="Y52" s="87">
        <v>2832802.0884605022</v>
      </c>
      <c r="Z52" s="87">
        <v>2847094.0235779043</v>
      </c>
      <c r="AA52" s="87">
        <v>2861458.063771137</v>
      </c>
      <c r="AB52" s="87">
        <v>2875894.5728217247</v>
      </c>
      <c r="AC52" s="87">
        <v>2890403.9163465295</v>
      </c>
      <c r="AD52" s="87">
        <v>2904986.461807007</v>
      </c>
      <c r="AE52" s="87">
        <v>2919642.5785185141</v>
      </c>
      <c r="AF52" s="87">
        <v>2934372.6376596615</v>
      </c>
      <c r="AG52" s="87">
        <v>2949112.8012090619</v>
      </c>
      <c r="AH52" s="87">
        <v>2963927.0086677717</v>
      </c>
      <c r="AI52" s="87">
        <v>2978815.6319787805</v>
      </c>
      <c r="AJ52" s="87">
        <v>2993779.0449534515</v>
      </c>
      <c r="AK52" s="87">
        <v>3008817.6232809052</v>
      </c>
      <c r="AL52" s="87">
        <v>3023931.7445374513</v>
      </c>
      <c r="AM52" s="87">
        <v>3039121.7881960687</v>
      </c>
      <c r="AN52" s="87">
        <v>3054388.1356359376</v>
      </c>
      <c r="AO52" s="87">
        <v>3069731.1701520067</v>
      </c>
      <c r="AP52" s="87">
        <v>3085151.2769646239</v>
      </c>
      <c r="AQ52" s="87">
        <v>3069798.7617865885</v>
      </c>
      <c r="AR52" s="87">
        <v>3054522.6447171485</v>
      </c>
      <c r="AS52" s="87">
        <v>3039322.5455794455</v>
      </c>
      <c r="AT52" s="87">
        <v>3024198.0860884795</v>
      </c>
      <c r="AU52" s="87">
        <v>3009148.8898416944</v>
      </c>
      <c r="AV52" s="87">
        <v>2994174.5823096125</v>
      </c>
      <c r="AW52" s="87">
        <v>2979274.7908265111</v>
      </c>
      <c r="AX52" s="87">
        <v>2964449.1445811493</v>
      </c>
      <c r="AY52" s="87">
        <v>2949697.2746075401</v>
      </c>
      <c r="AZ52" s="87">
        <v>2935018.8137757648</v>
      </c>
      <c r="BA52" s="87">
        <v>2911538.6632655589</v>
      </c>
      <c r="BB52" s="87">
        <v>2888246.3539594351</v>
      </c>
      <c r="BC52" s="87">
        <v>2865140.3831277601</v>
      </c>
      <c r="BD52" s="87">
        <v>2842219.2600627388</v>
      </c>
      <c r="BE52" s="87">
        <v>2819481.5059822374</v>
      </c>
      <c r="BF52" s="87">
        <v>2796925.6539343796</v>
      </c>
      <c r="BG52" s="87">
        <v>2774550.2487029051</v>
      </c>
      <c r="BH52" s="87">
        <v>2752353.8467132826</v>
      </c>
      <c r="BI52" s="87">
        <v>2730335.015939577</v>
      </c>
      <c r="BJ52" s="87">
        <v>2708492.3358120588</v>
      </c>
      <c r="BK52" s="87">
        <v>2697658.3664688109</v>
      </c>
      <c r="BL52" s="87">
        <v>2686867.7330029355</v>
      </c>
      <c r="BM52" s="87">
        <v>2676120.2620709236</v>
      </c>
      <c r="BN52" s="87">
        <v>2665415.7810226399</v>
      </c>
      <c r="BO52" s="87">
        <v>2654754.1178985494</v>
      </c>
      <c r="BP52" s="87">
        <v>2644135.1014269553</v>
      </c>
      <c r="BQ52" s="87">
        <v>2633558.5610212474</v>
      </c>
      <c r="BR52" s="87">
        <v>2623024.3267771625</v>
      </c>
      <c r="BS52" s="87">
        <v>2612532.2294700542</v>
      </c>
      <c r="BT52" s="87">
        <v>2602082.1005521733</v>
      </c>
      <c r="BU52" s="87">
        <v>2641113.3320604553</v>
      </c>
      <c r="BV52" s="87">
        <v>2680730.032041362</v>
      </c>
      <c r="BW52" s="87">
        <v>2720940.9825219819</v>
      </c>
      <c r="BX52" s="87">
        <v>2761755.0972598111</v>
      </c>
      <c r="BY52" s="87">
        <v>2803181.4237187081</v>
      </c>
      <c r="BZ52" s="87">
        <v>2845229.1450744881</v>
      </c>
      <c r="CA52" s="87">
        <v>2887907.5822506053</v>
      </c>
      <c r="CB52" s="87">
        <v>2931226.195984364</v>
      </c>
      <c r="CC52" s="87">
        <v>2975194.588924129</v>
      </c>
      <c r="CD52" s="87">
        <v>3019822.5077579943</v>
      </c>
      <c r="CE52" s="87">
        <v>3062100.0228666062</v>
      </c>
      <c r="CF52" s="87">
        <v>3104969.423186739</v>
      </c>
      <c r="CG52" s="87">
        <v>3148438.9951113537</v>
      </c>
      <c r="CH52" s="87">
        <v>3192517.1410429128</v>
      </c>
      <c r="CI52" s="87">
        <v>3237212.381017514</v>
      </c>
      <c r="CJ52" s="87">
        <v>3282533.354351759</v>
      </c>
      <c r="CK52" s="87">
        <v>3328488.8213126841</v>
      </c>
      <c r="CL52" s="87">
        <v>3375087.6648110622</v>
      </c>
      <c r="CM52" s="87">
        <v>3422338.8921184172</v>
      </c>
      <c r="CN52" s="87">
        <v>3470251.6366080721</v>
      </c>
      <c r="CO52" s="87">
        <v>3532716.1660670172</v>
      </c>
      <c r="CP52" s="87">
        <v>3596305.0570562235</v>
      </c>
      <c r="CQ52" s="87">
        <v>3661038.5480832355</v>
      </c>
      <c r="CR52" s="87">
        <v>3726937.241948734</v>
      </c>
      <c r="CS52" s="87">
        <v>3794022.1123038111</v>
      </c>
      <c r="CT52" s="87">
        <v>3862314.5103252805</v>
      </c>
      <c r="CU52" s="87">
        <v>3931836.1715111351</v>
      </c>
      <c r="CV52" s="87">
        <v>4002609.2225983352</v>
      </c>
      <c r="CW52" s="87">
        <v>4074656.188605106</v>
      </c>
      <c r="CX52" s="87">
        <v>4148000.0000000037</v>
      </c>
      <c r="CY52" s="87">
        <v>4227230.9841709482</v>
      </c>
      <c r="CZ52" s="87">
        <v>4307975.3600614434</v>
      </c>
      <c r="DA52" s="87">
        <v>4390262.0349799208</v>
      </c>
      <c r="DB52" s="87">
        <v>4474120.4683935633</v>
      </c>
      <c r="DC52" s="87">
        <v>4559580.6824750947</v>
      </c>
      <c r="DD52" s="87">
        <v>4646673.2728510173</v>
      </c>
      <c r="DE52" s="87">
        <v>4735429.4195551658</v>
      </c>
      <c r="DF52" s="87">
        <v>4825880.8981914725</v>
      </c>
      <c r="DG52" s="87">
        <v>4918060.0913099563</v>
      </c>
      <c r="DH52" s="87">
        <v>5012000.0000000075</v>
      </c>
    </row>
    <row r="53" spans="1:112" x14ac:dyDescent="0.25">
      <c r="A53" s="2" t="s">
        <v>102</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row>
    <row r="54" spans="1:112" x14ac:dyDescent="0.25">
      <c r="A54" s="15" t="s">
        <v>57</v>
      </c>
      <c r="B54" s="87">
        <v>1475772.8482651478</v>
      </c>
      <c r="C54" s="87">
        <v>1475772.8482651478</v>
      </c>
      <c r="D54" s="87">
        <v>1475772.8482651478</v>
      </c>
      <c r="E54" s="87">
        <v>1475772.8482651478</v>
      </c>
      <c r="F54" s="87">
        <v>1475772.8482651478</v>
      </c>
      <c r="G54" s="87">
        <v>1475772.8482651478</v>
      </c>
      <c r="H54" s="87">
        <v>1475772.8482651478</v>
      </c>
      <c r="I54" s="87">
        <v>1475772.8482651478</v>
      </c>
      <c r="J54" s="87">
        <v>1475772.8482651478</v>
      </c>
      <c r="K54" s="87">
        <v>1475772.8482651478</v>
      </c>
      <c r="L54" s="87">
        <v>1475772.8482651478</v>
      </c>
      <c r="M54" s="87">
        <v>1475772.8482651478</v>
      </c>
      <c r="N54" s="87">
        <v>1475772.8482651478</v>
      </c>
      <c r="O54" s="87">
        <v>1475772.8482651478</v>
      </c>
      <c r="P54" s="87">
        <v>1475772.8482651478</v>
      </c>
      <c r="Q54" s="87">
        <v>1475772.8482651478</v>
      </c>
      <c r="R54" s="87">
        <v>1475772.8482651478</v>
      </c>
      <c r="S54" s="87">
        <v>1475772.8482651478</v>
      </c>
      <c r="T54" s="87">
        <v>1475772.8482651478</v>
      </c>
      <c r="U54" s="87">
        <v>1475772.8482651478</v>
      </c>
      <c r="V54" s="87">
        <v>1475772.8482651475</v>
      </c>
      <c r="W54" s="87">
        <v>1477248.6211134125</v>
      </c>
      <c r="X54" s="87">
        <v>1478725.8697345257</v>
      </c>
      <c r="Y54" s="87">
        <v>1480204.59560426</v>
      </c>
      <c r="Z54" s="87">
        <v>1481684.8001998642</v>
      </c>
      <c r="AA54" s="87">
        <v>1483166.4850000637</v>
      </c>
      <c r="AB54" s="87">
        <v>1484649.6514850634</v>
      </c>
      <c r="AC54" s="87">
        <v>1486134.3011365486</v>
      </c>
      <c r="AD54" s="87">
        <v>1487620.4354376851</v>
      </c>
      <c r="AE54" s="87">
        <v>1489108.0558731225</v>
      </c>
      <c r="AF54" s="87">
        <v>1490597.1639289984</v>
      </c>
      <c r="AG54" s="87">
        <v>1492087.7610929271</v>
      </c>
      <c r="AH54" s="87">
        <v>1493579.8488540195</v>
      </c>
      <c r="AI54" s="87">
        <v>1495073.4287028736</v>
      </c>
      <c r="AJ54" s="87">
        <v>1496568.5021315762</v>
      </c>
      <c r="AK54" s="87">
        <v>1498065.0706337076</v>
      </c>
      <c r="AL54" s="87">
        <v>1499563.1357043409</v>
      </c>
      <c r="AM54" s="87">
        <v>1501062.6988400454</v>
      </c>
      <c r="AN54" s="87">
        <v>1502563.7615388853</v>
      </c>
      <c r="AO54" s="87">
        <v>1504066.3253004239</v>
      </c>
      <c r="AP54" s="87">
        <v>1505570.3916257233</v>
      </c>
      <c r="AQ54" s="87">
        <v>1510087.1028005998</v>
      </c>
      <c r="AR54" s="87">
        <v>1514617.3641090011</v>
      </c>
      <c r="AS54" s="87">
        <v>1519161.2162013275</v>
      </c>
      <c r="AT54" s="87">
        <v>1523718.6998499313</v>
      </c>
      <c r="AU54" s="87">
        <v>1528289.8559494803</v>
      </c>
      <c r="AV54" s="87">
        <v>1532874.7255173284</v>
      </c>
      <c r="AW54" s="87">
        <v>1537473.3496938797</v>
      </c>
      <c r="AX54" s="87">
        <v>1542085.7697429608</v>
      </c>
      <c r="AY54" s="87">
        <v>1546712.027052189</v>
      </c>
      <c r="AZ54" s="87">
        <v>1551352.1631333465</v>
      </c>
      <c r="BA54" s="87">
        <v>1556006.2196227466</v>
      </c>
      <c r="BB54" s="87">
        <v>1560674.2382816151</v>
      </c>
      <c r="BC54" s="87">
        <v>1565356.26099646</v>
      </c>
      <c r="BD54" s="87">
        <v>1570052.3297794496</v>
      </c>
      <c r="BE54" s="87">
        <v>1574762.486768788</v>
      </c>
      <c r="BF54" s="87">
        <v>1579486.7742290944</v>
      </c>
      <c r="BG54" s="87">
        <v>1584225.2345517818</v>
      </c>
      <c r="BH54" s="87">
        <v>1588977.9102554373</v>
      </c>
      <c r="BI54" s="87">
        <v>1593744.8439862037</v>
      </c>
      <c r="BJ54" s="87">
        <v>1598526.0785181609</v>
      </c>
      <c r="BK54" s="87">
        <v>1601723.1306751966</v>
      </c>
      <c r="BL54" s="87">
        <v>1604926.5769365467</v>
      </c>
      <c r="BM54" s="87">
        <v>1608136.4300904195</v>
      </c>
      <c r="BN54" s="87">
        <v>1611352.7029506001</v>
      </c>
      <c r="BO54" s="87">
        <v>1614575.4083565003</v>
      </c>
      <c r="BP54" s="87">
        <v>1617804.5591732133</v>
      </c>
      <c r="BQ54" s="87">
        <v>1621040.168291559</v>
      </c>
      <c r="BR54" s="87">
        <v>1624282.2486281418</v>
      </c>
      <c r="BS54" s="87">
        <v>1627530.8131253975</v>
      </c>
      <c r="BT54" s="87">
        <v>1630785.8747516463</v>
      </c>
      <c r="BU54" s="87">
        <v>1647093.7334991631</v>
      </c>
      <c r="BV54" s="87">
        <v>1663564.6708341553</v>
      </c>
      <c r="BW54" s="87">
        <v>1680200.3175424971</v>
      </c>
      <c r="BX54" s="87">
        <v>1697002.3207179224</v>
      </c>
      <c r="BY54" s="87">
        <v>1713972.3439251021</v>
      </c>
      <c r="BZ54" s="87">
        <v>1731112.0673643537</v>
      </c>
      <c r="CA54" s="87">
        <v>1748423.1880379973</v>
      </c>
      <c r="CB54" s="87">
        <v>1765907.4199183777</v>
      </c>
      <c r="CC54" s="87">
        <v>1783566.4941175617</v>
      </c>
      <c r="CD54" s="87">
        <v>1801402.1590587385</v>
      </c>
      <c r="CE54" s="87">
        <v>1815813.376331209</v>
      </c>
      <c r="CF54" s="87">
        <v>1830339.8833418591</v>
      </c>
      <c r="CG54" s="87">
        <v>1844982.6024085945</v>
      </c>
      <c r="CH54" s="87">
        <v>1859742.4632278634</v>
      </c>
      <c r="CI54" s="87">
        <v>1874620.4029336872</v>
      </c>
      <c r="CJ54" s="87">
        <v>1889617.3661571571</v>
      </c>
      <c r="CK54" s="87">
        <v>1904734.305086415</v>
      </c>
      <c r="CL54" s="87">
        <v>1919972.1795271069</v>
      </c>
      <c r="CM54" s="87">
        <v>1935331.9569633242</v>
      </c>
      <c r="CN54" s="87">
        <v>1950814.6126190294</v>
      </c>
      <c r="CO54" s="87">
        <v>1980076.831808314</v>
      </c>
      <c r="CP54" s="87">
        <v>2009777.9842854382</v>
      </c>
      <c r="CQ54" s="87">
        <v>2039924.654049719</v>
      </c>
      <c r="CR54" s="87">
        <v>2070523.5238604641</v>
      </c>
      <c r="CS54" s="87">
        <v>2101581.3767183702</v>
      </c>
      <c r="CT54" s="87">
        <v>2133105.0973691451</v>
      </c>
      <c r="CU54" s="87">
        <v>2165101.6738296817</v>
      </c>
      <c r="CV54" s="87">
        <v>2197578.1989371264</v>
      </c>
      <c r="CW54" s="87">
        <v>2230541.8719211821</v>
      </c>
      <c r="CX54" s="87">
        <v>2264000.0000000014</v>
      </c>
      <c r="CY54" s="87">
        <v>2314186.1381222312</v>
      </c>
      <c r="CZ54" s="87">
        <v>2365484.7534792772</v>
      </c>
      <c r="DA54" s="87">
        <v>2417920.5063786325</v>
      </c>
      <c r="DB54" s="87">
        <v>2471518.6037733718</v>
      </c>
      <c r="DC54" s="87">
        <v>2526304.8113796581</v>
      </c>
      <c r="DD54" s="87">
        <v>2582305.4660628531</v>
      </c>
      <c r="DE54" s="87">
        <v>2639547.4884981974</v>
      </c>
      <c r="DF54" s="87">
        <v>2698058.3961121356</v>
      </c>
      <c r="DG54" s="87">
        <v>2757866.3163105128</v>
      </c>
      <c r="DH54" s="87">
        <v>2819000.0000000023</v>
      </c>
    </row>
    <row r="55" spans="1:112" x14ac:dyDescent="0.25">
      <c r="A55" s="15" t="s">
        <v>61</v>
      </c>
      <c r="B55" s="87">
        <v>40414.274113268133</v>
      </c>
      <c r="C55" s="87">
        <v>40414.274113268133</v>
      </c>
      <c r="D55" s="87">
        <v>40414.274113268133</v>
      </c>
      <c r="E55" s="87">
        <v>40414.274113268133</v>
      </c>
      <c r="F55" s="87">
        <v>40414.274113268133</v>
      </c>
      <c r="G55" s="87">
        <v>40414.274113268133</v>
      </c>
      <c r="H55" s="87">
        <v>40414.274113268133</v>
      </c>
      <c r="I55" s="87">
        <v>40414.274113268133</v>
      </c>
      <c r="J55" s="87">
        <v>40414.274113268133</v>
      </c>
      <c r="K55" s="87">
        <v>40414.274113268133</v>
      </c>
      <c r="L55" s="87">
        <v>40414.274113268133</v>
      </c>
      <c r="M55" s="87">
        <v>40414.274113268133</v>
      </c>
      <c r="N55" s="87">
        <v>40414.274113268133</v>
      </c>
      <c r="O55" s="87">
        <v>40414.274113268133</v>
      </c>
      <c r="P55" s="87">
        <v>40414.274113268133</v>
      </c>
      <c r="Q55" s="87">
        <v>40414.274113268133</v>
      </c>
      <c r="R55" s="87">
        <v>40414.274113268133</v>
      </c>
      <c r="S55" s="87">
        <v>40414.274113268133</v>
      </c>
      <c r="T55" s="87">
        <v>40414.274113268133</v>
      </c>
      <c r="U55" s="87">
        <v>40414.274113268133</v>
      </c>
      <c r="V55" s="87">
        <v>40414.274113268206</v>
      </c>
      <c r="W55" s="87">
        <v>40454.688387381466</v>
      </c>
      <c r="X55" s="87">
        <v>40495.143075768836</v>
      </c>
      <c r="Y55" s="87">
        <v>40535.638218844608</v>
      </c>
      <c r="Z55" s="87">
        <v>40576.173857063448</v>
      </c>
      <c r="AA55" s="87">
        <v>40616.750030920499</v>
      </c>
      <c r="AB55" s="87">
        <v>40657.366780951415</v>
      </c>
      <c r="AC55" s="87">
        <v>40698.024147732365</v>
      </c>
      <c r="AD55" s="87">
        <v>40738.722171880094</v>
      </c>
      <c r="AE55" s="87">
        <v>40779.460894051968</v>
      </c>
      <c r="AF55" s="87">
        <v>40820.240354946007</v>
      </c>
      <c r="AG55" s="87">
        <v>40861.060595300936</v>
      </c>
      <c r="AH55" s="87">
        <v>40901.921655896222</v>
      </c>
      <c r="AI55" s="87">
        <v>40942.82357755211</v>
      </c>
      <c r="AJ55" s="87">
        <v>40983.766401129644</v>
      </c>
      <c r="AK55" s="87">
        <v>41024.750167530758</v>
      </c>
      <c r="AL55" s="87">
        <v>41065.774917698269</v>
      </c>
      <c r="AM55" s="87">
        <v>41106.840692615959</v>
      </c>
      <c r="AN55" s="87">
        <v>41147.947533308565</v>
      </c>
      <c r="AO55" s="87">
        <v>41189.095480841861</v>
      </c>
      <c r="AP55" s="87">
        <v>41230.284576322636</v>
      </c>
      <c r="AQ55" s="87">
        <v>41353.975430051607</v>
      </c>
      <c r="AR55" s="87">
        <v>41478.037356341774</v>
      </c>
      <c r="AS55" s="87">
        <v>41602.471468410797</v>
      </c>
      <c r="AT55" s="87">
        <v>41727.278882816041</v>
      </c>
      <c r="AU55" s="87">
        <v>41852.460719464485</v>
      </c>
      <c r="AV55" s="87">
        <v>41978.018101622882</v>
      </c>
      <c r="AW55" s="87">
        <v>42103.952155927756</v>
      </c>
      <c r="AX55" s="87">
        <v>42230.264012395543</v>
      </c>
      <c r="AY55" s="87">
        <v>42356.954804432731</v>
      </c>
      <c r="AZ55" s="87">
        <v>42484.025668845999</v>
      </c>
      <c r="BA55" s="87">
        <v>42611.477745852535</v>
      </c>
      <c r="BB55" s="87">
        <v>42739.312179090091</v>
      </c>
      <c r="BC55" s="87">
        <v>42867.530115627349</v>
      </c>
      <c r="BD55" s="87">
        <v>42996.132705974233</v>
      </c>
      <c r="BE55" s="87">
        <v>43125.121104092141</v>
      </c>
      <c r="BF55" s="87">
        <v>43254.496467404417</v>
      </c>
      <c r="BG55" s="87">
        <v>43384.259956806622</v>
      </c>
      <c r="BH55" s="87">
        <v>43514.412736677034</v>
      </c>
      <c r="BI55" s="87">
        <v>43644.95597488706</v>
      </c>
      <c r="BJ55" s="87">
        <v>43775.890842811787</v>
      </c>
      <c r="BK55" s="87">
        <v>43863.442624497409</v>
      </c>
      <c r="BL55" s="87">
        <v>43951.169509746403</v>
      </c>
      <c r="BM55" s="87">
        <v>44039.071848765896</v>
      </c>
      <c r="BN55" s="87">
        <v>44127.149992463426</v>
      </c>
      <c r="BO55" s="87">
        <v>44215.404292448344</v>
      </c>
      <c r="BP55" s="87">
        <v>44303.835101033248</v>
      </c>
      <c r="BQ55" s="87">
        <v>44392.442771235314</v>
      </c>
      <c r="BR55" s="87">
        <v>44481.227656777788</v>
      </c>
      <c r="BS55" s="87">
        <v>44570.190112091332</v>
      </c>
      <c r="BT55" s="87">
        <v>44659.330492315494</v>
      </c>
      <c r="BU55" s="87">
        <v>45105.923797238647</v>
      </c>
      <c r="BV55" s="87">
        <v>45556.983035211029</v>
      </c>
      <c r="BW55" s="87">
        <v>46012.55286556315</v>
      </c>
      <c r="BX55" s="87">
        <v>46472.678394218776</v>
      </c>
      <c r="BY55" s="87">
        <v>46937.405178160967</v>
      </c>
      <c r="BZ55" s="87">
        <v>47406.779229942564</v>
      </c>
      <c r="CA55" s="87">
        <v>47880.847022242007</v>
      </c>
      <c r="CB55" s="87">
        <v>48359.65549246443</v>
      </c>
      <c r="CC55" s="87">
        <v>48843.252047389076</v>
      </c>
      <c r="CD55" s="87">
        <v>49331.684567862998</v>
      </c>
      <c r="CE55" s="87">
        <v>49726.3380444059</v>
      </c>
      <c r="CF55" s="87">
        <v>50124.148748761152</v>
      </c>
      <c r="CG55" s="87">
        <v>50525.141938751243</v>
      </c>
      <c r="CH55" s="87">
        <v>50929.343074261255</v>
      </c>
      <c r="CI55" s="87">
        <v>51336.777818855342</v>
      </c>
      <c r="CJ55" s="87">
        <v>51747.472041406196</v>
      </c>
      <c r="CK55" s="87">
        <v>52161.451817737448</v>
      </c>
      <c r="CL55" s="87">
        <v>52578.743432279349</v>
      </c>
      <c r="CM55" s="87">
        <v>52999.373379737583</v>
      </c>
      <c r="CN55" s="87">
        <v>53423.368366775496</v>
      </c>
      <c r="CO55" s="87">
        <v>54224.718892277117</v>
      </c>
      <c r="CP55" s="87">
        <v>55038.089675661264</v>
      </c>
      <c r="CQ55" s="87">
        <v>55863.661020796178</v>
      </c>
      <c r="CR55" s="87">
        <v>56701.615936108115</v>
      </c>
      <c r="CS55" s="87">
        <v>57552.140175149725</v>
      </c>
      <c r="CT55" s="87">
        <v>58415.422277776961</v>
      </c>
      <c r="CU55" s="87">
        <v>59291.653611943613</v>
      </c>
      <c r="CV55" s="87">
        <v>60181.028416122754</v>
      </c>
      <c r="CW55" s="87">
        <v>61083.743842364587</v>
      </c>
      <c r="CX55" s="87">
        <v>62000.000000000131</v>
      </c>
      <c r="CY55" s="87">
        <v>63987.392527063705</v>
      </c>
      <c r="CZ55" s="87">
        <v>66038.490361492251</v>
      </c>
      <c r="DA55" s="87">
        <v>68155.335558959821</v>
      </c>
      <c r="DB55" s="87">
        <v>70340.035632659623</v>
      </c>
      <c r="DC55" s="87">
        <v>72594.765651526279</v>
      </c>
      <c r="DD55" s="87">
        <v>74921.770405716205</v>
      </c>
      <c r="DE55" s="87">
        <v>77323.366641501576</v>
      </c>
      <c r="DF55" s="87">
        <v>79801.945367803462</v>
      </c>
      <c r="DG55" s="87">
        <v>82359.97423666004</v>
      </c>
      <c r="DH55" s="87">
        <v>85000.000000000146</v>
      </c>
    </row>
    <row r="56" spans="1:112" x14ac:dyDescent="0.25">
      <c r="A56" s="15" t="s">
        <v>62</v>
      </c>
      <c r="B56" s="87">
        <v>11319917.576020891</v>
      </c>
      <c r="C56" s="87">
        <v>11319917.576020891</v>
      </c>
      <c r="D56" s="87">
        <v>11319917.576020891</v>
      </c>
      <c r="E56" s="87">
        <v>11319917.576020891</v>
      </c>
      <c r="F56" s="87">
        <v>11319917.576020891</v>
      </c>
      <c r="G56" s="87">
        <v>11319917.576020891</v>
      </c>
      <c r="H56" s="87">
        <v>11319917.576020891</v>
      </c>
      <c r="I56" s="87">
        <v>11319917.576020891</v>
      </c>
      <c r="J56" s="87">
        <v>11319917.576020891</v>
      </c>
      <c r="K56" s="87">
        <v>11319917.576020891</v>
      </c>
      <c r="L56" s="87">
        <v>11319917.576020891</v>
      </c>
      <c r="M56" s="87">
        <v>11319917.576020891</v>
      </c>
      <c r="N56" s="87">
        <v>11319917.576020891</v>
      </c>
      <c r="O56" s="87">
        <v>11319917.576020891</v>
      </c>
      <c r="P56" s="87">
        <v>11319917.576020891</v>
      </c>
      <c r="Q56" s="87">
        <v>11319917.576020891</v>
      </c>
      <c r="R56" s="87">
        <v>11319917.576020891</v>
      </c>
      <c r="S56" s="87">
        <v>11319917.576020891</v>
      </c>
      <c r="T56" s="87">
        <v>11319917.576020891</v>
      </c>
      <c r="U56" s="87">
        <v>11319917.576020891</v>
      </c>
      <c r="V56" s="87">
        <v>11319917.576020941</v>
      </c>
      <c r="W56" s="87">
        <v>11331237.493596956</v>
      </c>
      <c r="X56" s="87">
        <v>11342568.731090549</v>
      </c>
      <c r="Y56" s="87">
        <v>11353911.299821638</v>
      </c>
      <c r="Z56" s="87">
        <v>11365265.211121455</v>
      </c>
      <c r="AA56" s="87">
        <v>11376630.476332569</v>
      </c>
      <c r="AB56" s="87">
        <v>11388007.106808899</v>
      </c>
      <c r="AC56" s="87">
        <v>11399395.113915706</v>
      </c>
      <c r="AD56" s="87">
        <v>11410794.509029618</v>
      </c>
      <c r="AE56" s="87">
        <v>11422205.303538643</v>
      </c>
      <c r="AF56" s="87">
        <v>11433627.508842176</v>
      </c>
      <c r="AG56" s="87">
        <v>11445061.136350991</v>
      </c>
      <c r="AH56" s="87">
        <v>11456506.197487343</v>
      </c>
      <c r="AI56" s="87">
        <v>11467962.703684833</v>
      </c>
      <c r="AJ56" s="87">
        <v>11479430.666388519</v>
      </c>
      <c r="AK56" s="87">
        <v>11490910.097054906</v>
      </c>
      <c r="AL56" s="87">
        <v>11502401.007151961</v>
      </c>
      <c r="AM56" s="87">
        <v>11513903.408159116</v>
      </c>
      <c r="AN56" s="87">
        <v>11525417.311567279</v>
      </c>
      <c r="AO56" s="87">
        <v>11536942.728878846</v>
      </c>
      <c r="AP56" s="87">
        <v>11548479.671607723</v>
      </c>
      <c r="AQ56" s="87">
        <v>11560028.151279321</v>
      </c>
      <c r="AR56" s="87">
        <v>11571588.179430595</v>
      </c>
      <c r="AS56" s="87">
        <v>11583159.767610023</v>
      </c>
      <c r="AT56" s="87">
        <v>11594742.927377628</v>
      </c>
      <c r="AU56" s="87">
        <v>11606337.670305001</v>
      </c>
      <c r="AV56" s="87">
        <v>11617944.007975301</v>
      </c>
      <c r="AW56" s="87">
        <v>11629561.951983275</v>
      </c>
      <c r="AX56" s="87">
        <v>11641191.513935255</v>
      </c>
      <c r="AY56" s="87">
        <v>11652832.705449186</v>
      </c>
      <c r="AZ56" s="87">
        <v>11664485.538154628</v>
      </c>
      <c r="BA56" s="87">
        <v>11746136.936921705</v>
      </c>
      <c r="BB56" s="87">
        <v>11828359.895480148</v>
      </c>
      <c r="BC56" s="87">
        <v>11911158.414748505</v>
      </c>
      <c r="BD56" s="87">
        <v>11994536.523651738</v>
      </c>
      <c r="BE56" s="87">
        <v>12078498.279317293</v>
      </c>
      <c r="BF56" s="87">
        <v>12163047.767272508</v>
      </c>
      <c r="BG56" s="87">
        <v>12248189.101643408</v>
      </c>
      <c r="BH56" s="87">
        <v>12333926.425354905</v>
      </c>
      <c r="BI56" s="87">
        <v>12420263.910332384</v>
      </c>
      <c r="BJ56" s="87">
        <v>12507205.757704701</v>
      </c>
      <c r="BK56" s="87">
        <v>12582248.99225096</v>
      </c>
      <c r="BL56" s="87">
        <v>12657742.486204462</v>
      </c>
      <c r="BM56" s="87">
        <v>12733688.941121684</v>
      </c>
      <c r="BN56" s="87">
        <v>12810091.074768413</v>
      </c>
      <c r="BO56" s="87">
        <v>12886951.621217018</v>
      </c>
      <c r="BP56" s="87">
        <v>12964273.330944318</v>
      </c>
      <c r="BQ56" s="87">
        <v>13042058.97092998</v>
      </c>
      <c r="BR56" s="87">
        <v>13120311.324755557</v>
      </c>
      <c r="BS56" s="87">
        <v>13199033.192704087</v>
      </c>
      <c r="BT56" s="87">
        <v>13278227.391860308</v>
      </c>
      <c r="BU56" s="87">
        <v>13411009.665778963</v>
      </c>
      <c r="BV56" s="87">
        <v>13545119.762436759</v>
      </c>
      <c r="BW56" s="87">
        <v>13680570.960061127</v>
      </c>
      <c r="BX56" s="87">
        <v>13817376.669661742</v>
      </c>
      <c r="BY56" s="87">
        <v>13955550.436358362</v>
      </c>
      <c r="BZ56" s="87">
        <v>14095105.940721951</v>
      </c>
      <c r="CA56" s="87">
        <v>14236057.000129171</v>
      </c>
      <c r="CB56" s="87">
        <v>14378417.570130466</v>
      </c>
      <c r="CC56" s="87">
        <v>14522201.745831775</v>
      </c>
      <c r="CD56" s="87">
        <v>14667423.763290098</v>
      </c>
      <c r="CE56" s="87">
        <v>14784763.153396459</v>
      </c>
      <c r="CF56" s="87">
        <v>14903041.258623626</v>
      </c>
      <c r="CG56" s="87">
        <v>15022265.588692609</v>
      </c>
      <c r="CH56" s="87">
        <v>15142443.713402143</v>
      </c>
      <c r="CI56" s="87">
        <v>15263583.263109354</v>
      </c>
      <c r="CJ56" s="87">
        <v>15385691.929214226</v>
      </c>
      <c r="CK56" s="87">
        <v>15508777.464647934</v>
      </c>
      <c r="CL56" s="87">
        <v>15632847.684365109</v>
      </c>
      <c r="CM56" s="87">
        <v>15757910.465840023</v>
      </c>
      <c r="CN56" s="87">
        <v>15883973.749566741</v>
      </c>
      <c r="CO56" s="87">
        <v>16122233.355810214</v>
      </c>
      <c r="CP56" s="87">
        <v>16364066.856147358</v>
      </c>
      <c r="CQ56" s="87">
        <v>16609527.858989559</v>
      </c>
      <c r="CR56" s="87">
        <v>16858670.776874393</v>
      </c>
      <c r="CS56" s="87">
        <v>17111550.838527501</v>
      </c>
      <c r="CT56" s="87">
        <v>17368224.101105403</v>
      </c>
      <c r="CU56" s="87">
        <v>17628747.462621972</v>
      </c>
      <c r="CV56" s="87">
        <v>17893178.674561296</v>
      </c>
      <c r="CW56" s="87">
        <v>18161576.354679704</v>
      </c>
      <c r="CX56" s="87">
        <v>18433999.999999888</v>
      </c>
      <c r="CY56" s="87">
        <v>18841728.970589999</v>
      </c>
      <c r="CZ56" s="87">
        <v>19258476.217921834</v>
      </c>
      <c r="DA56" s="87">
        <v>19684441.211057659</v>
      </c>
      <c r="DB56" s="87">
        <v>20119827.830978703</v>
      </c>
      <c r="DC56" s="87">
        <v>20564844.468169414</v>
      </c>
      <c r="DD56" s="87">
        <v>21019704.122360088</v>
      </c>
      <c r="DE56" s="87">
        <v>21484624.504475571</v>
      </c>
      <c r="DF56" s="87">
        <v>21959828.140838984</v>
      </c>
      <c r="DG56" s="87">
        <v>22445542.479680162</v>
      </c>
      <c r="DH56" s="87">
        <v>22941999.99999994</v>
      </c>
    </row>
    <row r="57" spans="1:112" x14ac:dyDescent="0.25">
      <c r="A57" s="15" t="s">
        <v>63</v>
      </c>
      <c r="B57" s="87">
        <v>686843.80746593303</v>
      </c>
      <c r="C57" s="87">
        <v>686843.80746593303</v>
      </c>
      <c r="D57" s="87">
        <v>686843.80746593303</v>
      </c>
      <c r="E57" s="87">
        <v>686843.80746593303</v>
      </c>
      <c r="F57" s="87">
        <v>686843.80746593303</v>
      </c>
      <c r="G57" s="87">
        <v>686843.80746593303</v>
      </c>
      <c r="H57" s="87">
        <v>686843.80746593303</v>
      </c>
      <c r="I57" s="87">
        <v>686843.80746593303</v>
      </c>
      <c r="J57" s="87">
        <v>686843.80746593303</v>
      </c>
      <c r="K57" s="87">
        <v>686843.80746593303</v>
      </c>
      <c r="L57" s="87">
        <v>686843.80746593303</v>
      </c>
      <c r="M57" s="87">
        <v>686843.80746593303</v>
      </c>
      <c r="N57" s="87">
        <v>686843.80746593303</v>
      </c>
      <c r="O57" s="87">
        <v>686843.80746593303</v>
      </c>
      <c r="P57" s="87">
        <v>686843.80746593303</v>
      </c>
      <c r="Q57" s="87">
        <v>686843.80746593303</v>
      </c>
      <c r="R57" s="87">
        <v>686843.80746593303</v>
      </c>
      <c r="S57" s="87">
        <v>686843.80746593303</v>
      </c>
      <c r="T57" s="87">
        <v>686843.80746593303</v>
      </c>
      <c r="U57" s="87">
        <v>686843.80746593303</v>
      </c>
      <c r="V57" s="87">
        <v>686843.80746593245</v>
      </c>
      <c r="W57" s="87">
        <v>687530.65127339831</v>
      </c>
      <c r="X57" s="87">
        <v>688218.18192467152</v>
      </c>
      <c r="Y57" s="87">
        <v>688906.40010659618</v>
      </c>
      <c r="Z57" s="87">
        <v>689595.30650670268</v>
      </c>
      <c r="AA57" s="87">
        <v>690284.90181320917</v>
      </c>
      <c r="AB57" s="87">
        <v>690975.18671502231</v>
      </c>
      <c r="AC57" s="87">
        <v>691666.16190173733</v>
      </c>
      <c r="AD57" s="87">
        <v>692357.82806363911</v>
      </c>
      <c r="AE57" s="87">
        <v>693050.18589170265</v>
      </c>
      <c r="AF57" s="87">
        <v>693743.23607759411</v>
      </c>
      <c r="AG57" s="87">
        <v>694436.97931367147</v>
      </c>
      <c r="AH57" s="87">
        <v>695131.41629298485</v>
      </c>
      <c r="AI57" s="87">
        <v>695826.5477092776</v>
      </c>
      <c r="AJ57" s="87">
        <v>696522.37425698666</v>
      </c>
      <c r="AK57" s="87">
        <v>697218.89663124329</v>
      </c>
      <c r="AL57" s="87">
        <v>697916.11552787432</v>
      </c>
      <c r="AM57" s="87">
        <v>698614.03164340206</v>
      </c>
      <c r="AN57" s="87">
        <v>699312.64567504532</v>
      </c>
      <c r="AO57" s="87">
        <v>700011.95832072</v>
      </c>
      <c r="AP57" s="87">
        <v>700711.9702790404</v>
      </c>
      <c r="AQ57" s="87">
        <v>705616.95407099486</v>
      </c>
      <c r="AR57" s="87">
        <v>710556.2727494915</v>
      </c>
      <c r="AS57" s="87">
        <v>715530.1666587377</v>
      </c>
      <c r="AT57" s="87">
        <v>720538.87782534864</v>
      </c>
      <c r="AU57" s="87">
        <v>725582.64997012587</v>
      </c>
      <c r="AV57" s="87">
        <v>730661.72851991642</v>
      </c>
      <c r="AW57" s="87">
        <v>735776.36061955558</v>
      </c>
      <c r="AX57" s="87">
        <v>740926.79514389217</v>
      </c>
      <c r="AY57" s="87">
        <v>746113.28270989924</v>
      </c>
      <c r="AZ57" s="87">
        <v>751336.07568886818</v>
      </c>
      <c r="BA57" s="87">
        <v>756595.42821869196</v>
      </c>
      <c r="BB57" s="87">
        <v>761891.5962162225</v>
      </c>
      <c r="BC57" s="87">
        <v>767224.83738973585</v>
      </c>
      <c r="BD57" s="87">
        <v>772595.41125146369</v>
      </c>
      <c r="BE57" s="87">
        <v>778003.57913022384</v>
      </c>
      <c r="BF57" s="87">
        <v>783449.60418413498</v>
      </c>
      <c r="BG57" s="87">
        <v>788933.75141342368</v>
      </c>
      <c r="BH57" s="87">
        <v>794456.28767331736</v>
      </c>
      <c r="BI57" s="87">
        <v>800017.48168703029</v>
      </c>
      <c r="BJ57" s="87">
        <v>805617.60405883915</v>
      </c>
      <c r="BK57" s="87">
        <v>807228.83926695888</v>
      </c>
      <c r="BL57" s="87">
        <v>808843.29694549274</v>
      </c>
      <c r="BM57" s="87">
        <v>810460.98353938374</v>
      </c>
      <c r="BN57" s="87">
        <v>812081.90550646267</v>
      </c>
      <c r="BO57" s="87">
        <v>813706.06931747531</v>
      </c>
      <c r="BP57" s="87">
        <v>815333.48145611037</v>
      </c>
      <c r="BQ57" s="87">
        <v>816964.14841902256</v>
      </c>
      <c r="BR57" s="87">
        <v>818598.07671586063</v>
      </c>
      <c r="BS57" s="87">
        <v>820235.2728692923</v>
      </c>
      <c r="BT57" s="87">
        <v>821875.74341503088</v>
      </c>
      <c r="BU57" s="87">
        <v>830094.5008491826</v>
      </c>
      <c r="BV57" s="87">
        <v>838395.4458576747</v>
      </c>
      <c r="BW57" s="87">
        <v>846779.40031625156</v>
      </c>
      <c r="BX57" s="87">
        <v>855247.19431941432</v>
      </c>
      <c r="BY57" s="87">
        <v>863799.66626260872</v>
      </c>
      <c r="BZ57" s="87">
        <v>872437.662925235</v>
      </c>
      <c r="CA57" s="87">
        <v>881162.03955448745</v>
      </c>
      <c r="CB57" s="87">
        <v>889973.6599500326</v>
      </c>
      <c r="CC57" s="87">
        <v>898873.396549533</v>
      </c>
      <c r="CD57" s="87">
        <v>907862.13051502872</v>
      </c>
      <c r="CE57" s="87">
        <v>915125.02755914745</v>
      </c>
      <c r="CF57" s="87">
        <v>922446.02777962072</v>
      </c>
      <c r="CG57" s="87">
        <v>929825.59600185766</v>
      </c>
      <c r="CH57" s="87">
        <v>937264.20076987252</v>
      </c>
      <c r="CI57" s="87">
        <v>944762.31437603151</v>
      </c>
      <c r="CJ57" s="87">
        <v>952320.41289103997</v>
      </c>
      <c r="CK57" s="87">
        <v>959938.97619416821</v>
      </c>
      <c r="CL57" s="87">
        <v>967618.48800372169</v>
      </c>
      <c r="CM57" s="87">
        <v>975359.43590775144</v>
      </c>
      <c r="CN57" s="87">
        <v>983162.31139501359</v>
      </c>
      <c r="CO57" s="87">
        <v>997909.74606593675</v>
      </c>
      <c r="CP57" s="87">
        <v>1012878.3922569257</v>
      </c>
      <c r="CQ57" s="87">
        <v>1028071.5681407794</v>
      </c>
      <c r="CR57" s="87">
        <v>1043492.641662891</v>
      </c>
      <c r="CS57" s="87">
        <v>1059145.031287834</v>
      </c>
      <c r="CT57" s="87">
        <v>1075032.2067571515</v>
      </c>
      <c r="CU57" s="87">
        <v>1091157.6898585088</v>
      </c>
      <c r="CV57" s="87">
        <v>1107525.0552063861</v>
      </c>
      <c r="CW57" s="87">
        <v>1124137.9310344819</v>
      </c>
      <c r="CX57" s="87">
        <v>1140999.9999999988</v>
      </c>
      <c r="CY57" s="87">
        <v>1166562.6807753881</v>
      </c>
      <c r="CZ57" s="87">
        <v>1192698.0615055747</v>
      </c>
      <c r="DA57" s="87">
        <v>1219418.9728181884</v>
      </c>
      <c r="DB57" s="87">
        <v>1246738.5327950539</v>
      </c>
      <c r="DC57" s="87">
        <v>1274670.1534122464</v>
      </c>
      <c r="DD57" s="87">
        <v>1303227.5471244224</v>
      </c>
      <c r="DE57" s="87">
        <v>1332424.7335966702</v>
      </c>
      <c r="DF57" s="87">
        <v>1362276.0465871731</v>
      </c>
      <c r="DG57" s="87">
        <v>1392796.1409840763</v>
      </c>
      <c r="DH57" s="87">
        <v>1424000.0000000005</v>
      </c>
    </row>
    <row r="58" spans="1:112" x14ac:dyDescent="0.25">
      <c r="A58" s="15" t="s">
        <v>64</v>
      </c>
      <c r="B58" s="87">
        <v>6557377.8422937393</v>
      </c>
      <c r="C58" s="87">
        <v>6537705.708766859</v>
      </c>
      <c r="D58" s="87">
        <v>6518092.591640559</v>
      </c>
      <c r="E58" s="87">
        <v>6498538.3138656383</v>
      </c>
      <c r="F58" s="87">
        <v>6479042.6989240423</v>
      </c>
      <c r="G58" s="87">
        <v>6459605.5708272709</v>
      </c>
      <c r="H58" s="87">
        <v>6440226.7541147899</v>
      </c>
      <c r="I58" s="87">
        <v>6420906.0738524469</v>
      </c>
      <c r="J58" s="87">
        <v>6401643.3556308895</v>
      </c>
      <c r="K58" s="87">
        <v>6382438.4255639985</v>
      </c>
      <c r="L58" s="87">
        <v>6363291.1102873106</v>
      </c>
      <c r="M58" s="87">
        <v>6318748.0725152986</v>
      </c>
      <c r="N58" s="87">
        <v>6274516.8360076919</v>
      </c>
      <c r="O58" s="87">
        <v>6230595.2181556374</v>
      </c>
      <c r="P58" s="87">
        <v>6186981.0516285487</v>
      </c>
      <c r="Q58" s="87">
        <v>6143672.1842671484</v>
      </c>
      <c r="R58" s="87">
        <v>6100666.4789772779</v>
      </c>
      <c r="S58" s="87">
        <v>6057961.813624437</v>
      </c>
      <c r="T58" s="87">
        <v>6015556.0809290651</v>
      </c>
      <c r="U58" s="87">
        <v>5973447.1883625621</v>
      </c>
      <c r="V58" s="87">
        <v>5931633.0580440229</v>
      </c>
      <c r="W58" s="87">
        <v>5931633.0580440229</v>
      </c>
      <c r="X58" s="87">
        <v>5931633.0580440229</v>
      </c>
      <c r="Y58" s="87">
        <v>5931633.0580440229</v>
      </c>
      <c r="Z58" s="87">
        <v>5931633.0580440229</v>
      </c>
      <c r="AA58" s="87">
        <v>5931633.0580440229</v>
      </c>
      <c r="AB58" s="87">
        <v>5931633.0580440229</v>
      </c>
      <c r="AC58" s="87">
        <v>5931633.0580440229</v>
      </c>
      <c r="AD58" s="87">
        <v>5931633.0580440229</v>
      </c>
      <c r="AE58" s="87">
        <v>5931633.0580440229</v>
      </c>
      <c r="AF58" s="87">
        <v>5931633.0580440229</v>
      </c>
      <c r="AG58" s="87">
        <v>5937564.6911020624</v>
      </c>
      <c r="AH58" s="87">
        <v>5943502.2557931617</v>
      </c>
      <c r="AI58" s="87">
        <v>5949445.7580489535</v>
      </c>
      <c r="AJ58" s="87">
        <v>5955395.2038070001</v>
      </c>
      <c r="AK58" s="87">
        <v>5961350.5990108047</v>
      </c>
      <c r="AL58" s="87">
        <v>5967311.9496098133</v>
      </c>
      <c r="AM58" s="87">
        <v>5973279.2615594212</v>
      </c>
      <c r="AN58" s="87">
        <v>5979252.5408209795</v>
      </c>
      <c r="AO58" s="87">
        <v>5985231.7933617979</v>
      </c>
      <c r="AP58" s="87">
        <v>5991217.0251551569</v>
      </c>
      <c r="AQ58" s="87">
        <v>5985225.8081300082</v>
      </c>
      <c r="AR58" s="87">
        <v>5979240.5823218776</v>
      </c>
      <c r="AS58" s="87">
        <v>5973261.3417395558</v>
      </c>
      <c r="AT58" s="87">
        <v>5967288.0803978154</v>
      </c>
      <c r="AU58" s="87">
        <v>5961320.7923174175</v>
      </c>
      <c r="AV58" s="87">
        <v>5955359.4715250991</v>
      </c>
      <c r="AW58" s="87">
        <v>5949404.1120535731</v>
      </c>
      <c r="AX58" s="87">
        <v>5943454.7079415191</v>
      </c>
      <c r="AY58" s="87">
        <v>5937511.2532335771</v>
      </c>
      <c r="AZ58" s="87">
        <v>5931573.7419803422</v>
      </c>
      <c r="BA58" s="87">
        <v>5973094.7581742117</v>
      </c>
      <c r="BB58" s="87">
        <v>6014906.4214814296</v>
      </c>
      <c r="BC58" s="87">
        <v>6057010.7664317992</v>
      </c>
      <c r="BD58" s="87">
        <v>6099409.8417968219</v>
      </c>
      <c r="BE58" s="87">
        <v>6142105.7106893985</v>
      </c>
      <c r="BF58" s="87">
        <v>6185100.4506642232</v>
      </c>
      <c r="BG58" s="87">
        <v>6228396.1538188728</v>
      </c>
      <c r="BH58" s="87">
        <v>6271994.9268956035</v>
      </c>
      <c r="BI58" s="87">
        <v>6315898.8913838724</v>
      </c>
      <c r="BJ58" s="87">
        <v>6360110.1836235588</v>
      </c>
      <c r="BK58" s="87">
        <v>6398270.8447253089</v>
      </c>
      <c r="BL58" s="87">
        <v>6436660.4697936606</v>
      </c>
      <c r="BM58" s="87">
        <v>6475280.4326124229</v>
      </c>
      <c r="BN58" s="87">
        <v>6514132.1152080977</v>
      </c>
      <c r="BO58" s="87">
        <v>6553216.9078993462</v>
      </c>
      <c r="BP58" s="87">
        <v>6592536.2093467414</v>
      </c>
      <c r="BQ58" s="87">
        <v>6632091.4266028227</v>
      </c>
      <c r="BR58" s="87">
        <v>6671883.97516244</v>
      </c>
      <c r="BS58" s="87">
        <v>6711915.2790134139</v>
      </c>
      <c r="BT58" s="87">
        <v>6752186.7706874935</v>
      </c>
      <c r="BU58" s="87">
        <v>6806204.2648529951</v>
      </c>
      <c r="BV58" s="87">
        <v>6860653.8989718193</v>
      </c>
      <c r="BW58" s="87">
        <v>6915539.1301635941</v>
      </c>
      <c r="BX58" s="87">
        <v>6970863.4432049021</v>
      </c>
      <c r="BY58" s="87">
        <v>7026630.3507505422</v>
      </c>
      <c r="BZ58" s="87">
        <v>7082843.3935565474</v>
      </c>
      <c r="CA58" s="87">
        <v>7139506.1407049997</v>
      </c>
      <c r="CB58" s="87">
        <v>7196622.1898306403</v>
      </c>
      <c r="CC58" s="87">
        <v>7254195.1673492854</v>
      </c>
      <c r="CD58" s="87">
        <v>7312228.7286880817</v>
      </c>
      <c r="CE58" s="87">
        <v>7370726.5585175818</v>
      </c>
      <c r="CF58" s="87">
        <v>7429692.370985724</v>
      </c>
      <c r="CG58" s="87">
        <v>7489129.9099536119</v>
      </c>
      <c r="CH58" s="87">
        <v>7549042.9492332423</v>
      </c>
      <c r="CI58" s="87">
        <v>7609435.2928271117</v>
      </c>
      <c r="CJ58" s="87">
        <v>7670310.7751697293</v>
      </c>
      <c r="CK58" s="87">
        <v>7731673.2613710901</v>
      </c>
      <c r="CL58" s="87">
        <v>7793526.6474620616</v>
      </c>
      <c r="CM58" s="87">
        <v>7855874.8606417589</v>
      </c>
      <c r="CN58" s="87">
        <v>7918721.8595268959</v>
      </c>
      <c r="CO58" s="87">
        <v>8037502.6874197712</v>
      </c>
      <c r="CP58" s="87">
        <v>8158065.227731063</v>
      </c>
      <c r="CQ58" s="87">
        <v>8280436.2061470244</v>
      </c>
      <c r="CR58" s="87">
        <v>8404642.7492392249</v>
      </c>
      <c r="CS58" s="87">
        <v>8530712.3904778082</v>
      </c>
      <c r="CT58" s="87">
        <v>8658673.0763349719</v>
      </c>
      <c r="CU58" s="87">
        <v>8788553.1724799909</v>
      </c>
      <c r="CV58" s="87">
        <v>8920381.4700671863</v>
      </c>
      <c r="CW58" s="87">
        <v>9054187.1921181884</v>
      </c>
      <c r="CX58" s="87">
        <v>9189999.9999999553</v>
      </c>
      <c r="CY58" s="87">
        <v>9393398.916714346</v>
      </c>
      <c r="CZ58" s="87">
        <v>9601299.5874353293</v>
      </c>
      <c r="DA58" s="87">
        <v>9813801.6478417143</v>
      </c>
      <c r="DB58" s="87">
        <v>10031006.938812435</v>
      </c>
      <c r="DC58" s="87">
        <v>10253019.555233434</v>
      </c>
      <c r="DD58" s="87">
        <v>10479945.89588479</v>
      </c>
      <c r="DE58" s="87">
        <v>10711894.714431947</v>
      </c>
      <c r="DF58" s="87">
        <v>10948977.171545558</v>
      </c>
      <c r="DG58" s="87">
        <v>11191306.888174824</v>
      </c>
      <c r="DH58" s="87">
        <v>11438999.99999997</v>
      </c>
    </row>
    <row r="60" spans="1:112" x14ac:dyDescent="0.25">
      <c r="A60" s="2" t="s">
        <v>197</v>
      </c>
      <c r="B60" s="88">
        <f>SUM(B5:B58)</f>
        <v>105740165.10315512</v>
      </c>
      <c r="C60" s="88">
        <f t="shared" ref="C60:AE60" si="0">SUM(C5:C58)</f>
        <v>106078789.9669966</v>
      </c>
      <c r="D60" s="88">
        <f t="shared" si="0"/>
        <v>106420100.32261348</v>
      </c>
      <c r="E60" s="88">
        <f t="shared" si="0"/>
        <v>106764118.02637808</v>
      </c>
      <c r="F60" s="88">
        <f t="shared" si="0"/>
        <v>107110865.13654462</v>
      </c>
      <c r="G60" s="88">
        <f t="shared" si="0"/>
        <v>107460363.91517052</v>
      </c>
      <c r="H60" s="88">
        <f t="shared" si="0"/>
        <v>107812636.83005735</v>
      </c>
      <c r="I60" s="88">
        <f t="shared" si="0"/>
        <v>108167706.55671035</v>
      </c>
      <c r="J60" s="88">
        <f t="shared" si="0"/>
        <v>108525595.98031722</v>
      </c>
      <c r="K60" s="88">
        <f t="shared" si="0"/>
        <v>108886328.19774634</v>
      </c>
      <c r="L60" s="88">
        <f t="shared" si="0"/>
        <v>109249926.51956443</v>
      </c>
      <c r="M60" s="88">
        <f t="shared" si="0"/>
        <v>109651888.11947823</v>
      </c>
      <c r="N60" s="88">
        <f t="shared" si="0"/>
        <v>110057522.62553054</v>
      </c>
      <c r="O60" s="88">
        <f t="shared" si="0"/>
        <v>110466855.37522474</v>
      </c>
      <c r="P60" s="88">
        <f t="shared" si="0"/>
        <v>110879911.96562387</v>
      </c>
      <c r="Q60" s="88">
        <f t="shared" si="0"/>
        <v>111296718.25551806</v>
      </c>
      <c r="R60" s="88">
        <f t="shared" si="0"/>
        <v>111717300.36761518</v>
      </c>
      <c r="S60" s="88">
        <f t="shared" si="0"/>
        <v>112141684.69075371</v>
      </c>
      <c r="T60" s="88">
        <f t="shared" si="0"/>
        <v>112569897.88213903</v>
      </c>
      <c r="U60" s="88">
        <f t="shared" si="0"/>
        <v>113001966.86960262</v>
      </c>
      <c r="V60" s="88">
        <f t="shared" si="0"/>
        <v>113437918.85388513</v>
      </c>
      <c r="W60" s="88">
        <f t="shared" si="0"/>
        <v>113989175.69634955</v>
      </c>
      <c r="X60" s="88">
        <f t="shared" si="0"/>
        <v>114544776.77653335</v>
      </c>
      <c r="Y60" s="88">
        <f t="shared" si="0"/>
        <v>115104758.19927345</v>
      </c>
      <c r="Z60" s="88">
        <f t="shared" si="0"/>
        <v>115669156.39107911</v>
      </c>
      <c r="AA60" s="88">
        <f t="shared" si="0"/>
        <v>116238008.10311081</v>
      </c>
      <c r="AB60" s="88">
        <f t="shared" si="0"/>
        <v>116811350.41418716</v>
      </c>
      <c r="AC60" s="88">
        <f t="shared" si="0"/>
        <v>117389220.73382069</v>
      </c>
      <c r="AD60" s="88">
        <f t="shared" si="0"/>
        <v>117971656.80528238</v>
      </c>
      <c r="AE60" s="88">
        <f t="shared" si="0"/>
        <v>118558696.70869569</v>
      </c>
      <c r="AF60" s="88">
        <f t="shared" ref="AF60:DH60" si="1">SUM(AF5:AF58)</f>
        <v>119150378.86415945</v>
      </c>
      <c r="AG60" s="88">
        <f t="shared" si="1"/>
        <v>119806171.22883224</v>
      </c>
      <c r="AH60" s="88">
        <f t="shared" si="1"/>
        <v>120467143.79616058</v>
      </c>
      <c r="AI60" s="88">
        <f t="shared" si="1"/>
        <v>121133345.56292257</v>
      </c>
      <c r="AJ60" s="88">
        <f t="shared" si="1"/>
        <v>121804826.04509662</v>
      </c>
      <c r="AK60" s="88">
        <f t="shared" si="1"/>
        <v>122481635.28380494</v>
      </c>
      <c r="AL60" s="88">
        <f t="shared" si="1"/>
        <v>123163823.85132842</v>
      </c>
      <c r="AM60" s="88">
        <f t="shared" si="1"/>
        <v>123851442.85719468</v>
      </c>
      <c r="AN60" s="88">
        <f t="shared" si="1"/>
        <v>124544543.95433912</v>
      </c>
      <c r="AO60" s="88">
        <f t="shared" si="1"/>
        <v>125243179.34534054</v>
      </c>
      <c r="AP60" s="88">
        <f t="shared" si="1"/>
        <v>125947401.78873231</v>
      </c>
      <c r="AQ60" s="88">
        <f t="shared" si="1"/>
        <v>126204308.63449873</v>
      </c>
      <c r="AR60" s="88">
        <f t="shared" si="1"/>
        <v>126467392.54953538</v>
      </c>
      <c r="AS60" s="88">
        <f t="shared" si="1"/>
        <v>126736697.38550928</v>
      </c>
      <c r="AT60" s="88">
        <f t="shared" si="1"/>
        <v>127012267.68054146</v>
      </c>
      <c r="AU60" s="88">
        <f t="shared" si="1"/>
        <v>127294148.66692892</v>
      </c>
      <c r="AV60" s="88">
        <f t="shared" si="1"/>
        <v>127582386.27897675</v>
      </c>
      <c r="AW60" s="88">
        <f t="shared" si="1"/>
        <v>127877027.16094448</v>
      </c>
      <c r="AX60" s="88">
        <f t="shared" si="1"/>
        <v>128178118.67510596</v>
      </c>
      <c r="AY60" s="88">
        <f t="shared" si="1"/>
        <v>128485708.90992621</v>
      </c>
      <c r="AZ60" s="88">
        <f t="shared" si="1"/>
        <v>128799846.68835461</v>
      </c>
      <c r="BA60" s="88">
        <f t="shared" si="1"/>
        <v>129322982.173234</v>
      </c>
      <c r="BB60" s="88">
        <f t="shared" si="1"/>
        <v>129859477.70164649</v>
      </c>
      <c r="BC60" s="88">
        <f t="shared" si="1"/>
        <v>130409448.44773014</v>
      </c>
      <c r="BD60" s="88">
        <f t="shared" si="1"/>
        <v>130973011.77743036</v>
      </c>
      <c r="BE60" s="88">
        <f t="shared" si="1"/>
        <v>131550287.27600943</v>
      </c>
      <c r="BF60" s="88">
        <f t="shared" si="1"/>
        <v>132141396.77602215</v>
      </c>
      <c r="BG60" s="88">
        <f t="shared" si="1"/>
        <v>132746464.38576606</v>
      </c>
      <c r="BH60" s="88">
        <f t="shared" si="1"/>
        <v>133365616.51821195</v>
      </c>
      <c r="BI60" s="88">
        <f t="shared" si="1"/>
        <v>133998981.92042282</v>
      </c>
      <c r="BJ60" s="88">
        <f t="shared" si="1"/>
        <v>134646691.70346788</v>
      </c>
      <c r="BK60" s="88">
        <f t="shared" si="1"/>
        <v>135249193.9274874</v>
      </c>
      <c r="BL60" s="88">
        <f t="shared" si="1"/>
        <v>135859568.47259888</v>
      </c>
      <c r="BM60" s="88">
        <f t="shared" si="1"/>
        <v>136477889.06520894</v>
      </c>
      <c r="BN60" s="88">
        <f t="shared" si="1"/>
        <v>137104230.36340624</v>
      </c>
      <c r="BO60" s="88">
        <f t="shared" si="1"/>
        <v>137738667.96858001</v>
      </c>
      <c r="BP60" s="88">
        <f t="shared" si="1"/>
        <v>138381278.43719658</v>
      </c>
      <c r="BQ60" s="88">
        <f t="shared" si="1"/>
        <v>139032139.29273817</v>
      </c>
      <c r="BR60" s="88">
        <f t="shared" si="1"/>
        <v>139691329.03780428</v>
      </c>
      <c r="BS60" s="88">
        <f t="shared" si="1"/>
        <v>140358927.16637951</v>
      </c>
      <c r="BT60" s="88">
        <f t="shared" si="1"/>
        <v>141035014.17626917</v>
      </c>
      <c r="BU60" s="88">
        <f t="shared" si="1"/>
        <v>142976190.13547835</v>
      </c>
      <c r="BV60" s="88">
        <f t="shared" si="1"/>
        <v>144945463.2341485</v>
      </c>
      <c r="BW60" s="88">
        <f t="shared" si="1"/>
        <v>146943259.65369746</v>
      </c>
      <c r="BX60" s="88">
        <f t="shared" si="1"/>
        <v>148970012.32629636</v>
      </c>
      <c r="BY60" s="88">
        <f t="shared" si="1"/>
        <v>151026161.04617077</v>
      </c>
      <c r="BZ60" s="88">
        <f t="shared" si="1"/>
        <v>153112152.582807</v>
      </c>
      <c r="CA60" s="88">
        <f t="shared" si="1"/>
        <v>155228440.79609463</v>
      </c>
      <c r="CB60" s="88">
        <f t="shared" si="1"/>
        <v>157375486.75344202</v>
      </c>
      <c r="CC60" s="88">
        <f t="shared" si="1"/>
        <v>159553758.84889778</v>
      </c>
      <c r="CD60" s="88">
        <f t="shared" si="1"/>
        <v>161763732.92431551</v>
      </c>
      <c r="CE60" s="88">
        <f t="shared" si="1"/>
        <v>163989470.2207469</v>
      </c>
      <c r="CF60" s="88">
        <f t="shared" si="1"/>
        <v>166247451.39850488</v>
      </c>
      <c r="CG60" s="88">
        <f t="shared" si="1"/>
        <v>168538163.91985211</v>
      </c>
      <c r="CH60" s="88">
        <f t="shared" si="1"/>
        <v>170862102.89355072</v>
      </c>
      <c r="CI60" s="88">
        <f t="shared" si="1"/>
        <v>173219771.1988669</v>
      </c>
      <c r="CJ60" s="88">
        <f t="shared" si="1"/>
        <v>175611679.61164865</v>
      </c>
      <c r="CK60" s="88">
        <f t="shared" si="1"/>
        <v>178038346.93251202</v>
      </c>
      <c r="CL60" s="88">
        <f t="shared" si="1"/>
        <v>180500300.11717421</v>
      </c>
      <c r="CM60" s="88">
        <f t="shared" si="1"/>
        <v>182998074.40896782</v>
      </c>
      <c r="CN60" s="88">
        <f t="shared" si="1"/>
        <v>185532213.47357595</v>
      </c>
      <c r="CO60" s="88">
        <f t="shared" si="1"/>
        <v>188865325.62325457</v>
      </c>
      <c r="CP60" s="88">
        <f t="shared" si="1"/>
        <v>192260182.85162929</v>
      </c>
      <c r="CQ60" s="88">
        <f t="shared" si="1"/>
        <v>195717973.87378249</v>
      </c>
      <c r="CR60" s="88">
        <f t="shared" si="1"/>
        <v>199239911.40863845</v>
      </c>
      <c r="CS60" s="88">
        <f t="shared" si="1"/>
        <v>202827232.69272158</v>
      </c>
      <c r="CT60" s="88">
        <f t="shared" si="1"/>
        <v>206481200.00570616</v>
      </c>
      <c r="CU60" s="88">
        <f t="shared" si="1"/>
        <v>210203101.20805264</v>
      </c>
      <c r="CV60" s="88">
        <f t="shared" si="1"/>
        <v>213994250.29103091</v>
      </c>
      <c r="CW60" s="88">
        <f t="shared" si="1"/>
        <v>217855987.93944269</v>
      </c>
      <c r="CX60" s="88">
        <f t="shared" si="1"/>
        <v>221789682.10736036</v>
      </c>
      <c r="CY60" s="88">
        <f t="shared" si="1"/>
        <v>226935104.44521788</v>
      </c>
      <c r="CZ60" s="88">
        <f t="shared" si="1"/>
        <v>232203989.53274533</v>
      </c>
      <c r="DA60" s="88">
        <f t="shared" si="1"/>
        <v>237599394.51062894</v>
      </c>
      <c r="DB60" s="88">
        <f t="shared" si="1"/>
        <v>243124454.84323701</v>
      </c>
      <c r="DC60" s="88">
        <f t="shared" si="1"/>
        <v>248782386.42085558</v>
      </c>
      <c r="DD60" s="88">
        <f t="shared" si="1"/>
        <v>254576487.72334817</v>
      </c>
      <c r="DE60" s="88">
        <f t="shared" si="1"/>
        <v>260510142.04737419</v>
      </c>
      <c r="DF60" s="88">
        <f t="shared" si="1"/>
        <v>266586819.79940709</v>
      </c>
      <c r="DG60" s="88">
        <f t="shared" si="1"/>
        <v>272810080.85689163</v>
      </c>
      <c r="DH60" s="88">
        <f t="shared" si="1"/>
        <v>279183576.99999988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topLeftCell="A52" workbookViewId="0">
      <selection activeCell="C83" sqref="C83"/>
    </sheetView>
  </sheetViews>
  <sheetFormatPr defaultColWidth="17.109375" defaultRowHeight="13.2" x14ac:dyDescent="0.25"/>
  <cols>
    <col min="1" max="2" width="17.109375" style="1"/>
    <col min="3" max="12" width="6.33203125" style="15" customWidth="1"/>
    <col min="13" max="13" width="6.33203125" style="1" customWidth="1"/>
    <col min="14" max="23" width="6.33203125" style="15" customWidth="1"/>
    <col min="24" max="24" width="8.44140625" style="1" customWidth="1"/>
    <col min="25" max="16384" width="17.109375" style="1"/>
  </cols>
  <sheetData>
    <row r="1" spans="1:23" ht="13.8" x14ac:dyDescent="0.3">
      <c r="C1" s="14" t="s">
        <v>188</v>
      </c>
      <c r="D1" s="1"/>
      <c r="N1" s="2" t="s">
        <v>189</v>
      </c>
    </row>
    <row r="3" spans="1:23" x14ac:dyDescent="0.25">
      <c r="A3" s="14" t="s">
        <v>129</v>
      </c>
    </row>
    <row r="4" spans="1:23" x14ac:dyDescent="0.25">
      <c r="A4" s="14" t="s">
        <v>1</v>
      </c>
      <c r="B4" s="14" t="s">
        <v>116</v>
      </c>
      <c r="C4" s="2" t="s">
        <v>117</v>
      </c>
      <c r="D4" s="2" t="s">
        <v>118</v>
      </c>
      <c r="E4" s="2" t="s">
        <v>119</v>
      </c>
      <c r="F4" s="2" t="s">
        <v>120</v>
      </c>
      <c r="G4" s="2" t="s">
        <v>121</v>
      </c>
      <c r="H4" s="2" t="s">
        <v>122</v>
      </c>
      <c r="I4" s="2" t="s">
        <v>123</v>
      </c>
      <c r="J4" s="2" t="s">
        <v>124</v>
      </c>
      <c r="K4" s="2" t="s">
        <v>125</v>
      </c>
      <c r="L4" s="2" t="s">
        <v>126</v>
      </c>
      <c r="N4" s="2" t="s">
        <v>117</v>
      </c>
      <c r="O4" s="2" t="s">
        <v>118</v>
      </c>
      <c r="P4" s="2" t="s">
        <v>119</v>
      </c>
      <c r="Q4" s="2" t="s">
        <v>120</v>
      </c>
      <c r="R4" s="2" t="s">
        <v>121</v>
      </c>
      <c r="S4" s="2" t="s">
        <v>122</v>
      </c>
      <c r="T4" s="2" t="s">
        <v>123</v>
      </c>
      <c r="U4" s="2" t="s">
        <v>124</v>
      </c>
      <c r="V4" s="2" t="s">
        <v>125</v>
      </c>
      <c r="W4" s="2" t="s">
        <v>126</v>
      </c>
    </row>
    <row r="5" spans="1:23" x14ac:dyDescent="0.25">
      <c r="A5" s="1" t="s">
        <v>3</v>
      </c>
      <c r="B5" s="1" t="s">
        <v>4</v>
      </c>
      <c r="C5" s="15">
        <v>6</v>
      </c>
      <c r="D5" s="15">
        <v>6</v>
      </c>
      <c r="E5" s="15">
        <v>7</v>
      </c>
      <c r="F5" s="15">
        <v>7</v>
      </c>
      <c r="G5" s="15">
        <v>7</v>
      </c>
      <c r="H5" s="15">
        <v>7</v>
      </c>
      <c r="I5" s="15">
        <v>6</v>
      </c>
      <c r="J5" s="15">
        <v>15</v>
      </c>
      <c r="K5" s="15">
        <v>14</v>
      </c>
      <c r="L5" s="15">
        <v>18</v>
      </c>
      <c r="N5" s="15">
        <v>4</v>
      </c>
      <c r="O5" s="15">
        <v>4</v>
      </c>
      <c r="P5" s="15">
        <v>5</v>
      </c>
      <c r="Q5" s="15">
        <v>6</v>
      </c>
      <c r="R5" s="15">
        <v>7</v>
      </c>
      <c r="S5" s="15">
        <v>9</v>
      </c>
      <c r="T5" s="15">
        <v>6</v>
      </c>
      <c r="U5" s="15">
        <v>15</v>
      </c>
      <c r="V5" s="15">
        <v>14</v>
      </c>
      <c r="W5" s="15">
        <v>18</v>
      </c>
    </row>
    <row r="6" spans="1:23" x14ac:dyDescent="0.25">
      <c r="A6" s="1" t="s">
        <v>5</v>
      </c>
      <c r="B6" s="1" t="s">
        <v>4</v>
      </c>
      <c r="C6" s="15">
        <v>6</v>
      </c>
      <c r="D6" s="15">
        <v>6</v>
      </c>
      <c r="E6" s="15">
        <v>7</v>
      </c>
      <c r="F6" s="15">
        <v>7</v>
      </c>
      <c r="G6" s="15">
        <v>7</v>
      </c>
      <c r="H6" s="15">
        <v>7</v>
      </c>
      <c r="I6" s="15">
        <v>6</v>
      </c>
      <c r="J6" s="15">
        <v>15</v>
      </c>
      <c r="K6" s="15">
        <v>14</v>
      </c>
      <c r="L6" s="15">
        <v>18</v>
      </c>
      <c r="N6" s="15">
        <v>6</v>
      </c>
      <c r="O6" s="15">
        <v>8</v>
      </c>
      <c r="P6" s="15">
        <v>11</v>
      </c>
      <c r="Q6" s="15">
        <v>9</v>
      </c>
      <c r="R6" s="15">
        <v>7</v>
      </c>
      <c r="S6" s="15">
        <v>7</v>
      </c>
      <c r="T6" s="15">
        <v>6</v>
      </c>
      <c r="U6" s="15">
        <v>15</v>
      </c>
      <c r="V6" s="15">
        <v>14</v>
      </c>
      <c r="W6" s="15">
        <v>18</v>
      </c>
    </row>
    <row r="7" spans="1:23" x14ac:dyDescent="0.25">
      <c r="A7" s="1" t="s">
        <v>6</v>
      </c>
      <c r="B7" s="1" t="s">
        <v>4</v>
      </c>
      <c r="C7" s="15">
        <v>6</v>
      </c>
      <c r="D7" s="15">
        <v>6</v>
      </c>
      <c r="E7" s="15">
        <v>7</v>
      </c>
      <c r="F7" s="15">
        <v>7</v>
      </c>
      <c r="G7" s="15">
        <v>7</v>
      </c>
      <c r="H7" s="15">
        <v>7</v>
      </c>
      <c r="I7" s="15">
        <v>6</v>
      </c>
      <c r="J7" s="15">
        <v>15</v>
      </c>
      <c r="K7" s="15">
        <v>14</v>
      </c>
      <c r="L7" s="15">
        <v>18</v>
      </c>
      <c r="N7" s="15">
        <v>6</v>
      </c>
      <c r="O7" s="15">
        <v>6</v>
      </c>
      <c r="P7" s="15">
        <v>9</v>
      </c>
      <c r="Q7" s="15">
        <v>9</v>
      </c>
      <c r="R7" s="15">
        <v>7</v>
      </c>
      <c r="S7" s="15">
        <v>7</v>
      </c>
      <c r="T7" s="15">
        <v>6</v>
      </c>
      <c r="U7" s="15">
        <v>15</v>
      </c>
      <c r="V7" s="15">
        <v>14</v>
      </c>
      <c r="W7" s="15">
        <v>18</v>
      </c>
    </row>
    <row r="8" spans="1:23" x14ac:dyDescent="0.25">
      <c r="A8" s="1" t="s">
        <v>7</v>
      </c>
      <c r="B8" s="1" t="s">
        <v>8</v>
      </c>
      <c r="C8" s="15">
        <v>6</v>
      </c>
      <c r="D8" s="15">
        <v>6</v>
      </c>
      <c r="E8" s="15">
        <v>7</v>
      </c>
      <c r="F8" s="15">
        <v>7</v>
      </c>
      <c r="G8" s="15">
        <v>7</v>
      </c>
      <c r="H8" s="15">
        <v>7</v>
      </c>
      <c r="I8" s="15">
        <v>6</v>
      </c>
      <c r="J8" s="15">
        <v>15</v>
      </c>
      <c r="K8" s="15">
        <v>14</v>
      </c>
      <c r="L8" s="15">
        <v>18</v>
      </c>
      <c r="N8" s="15">
        <v>3</v>
      </c>
      <c r="O8" s="15">
        <v>4</v>
      </c>
      <c r="P8" s="15">
        <v>7</v>
      </c>
      <c r="Q8" s="15">
        <v>7</v>
      </c>
      <c r="R8" s="15">
        <v>7</v>
      </c>
      <c r="S8" s="15">
        <v>7</v>
      </c>
      <c r="T8" s="15">
        <v>6</v>
      </c>
      <c r="U8" s="15">
        <v>15</v>
      </c>
      <c r="V8" s="15">
        <v>14</v>
      </c>
      <c r="W8" s="15">
        <v>18</v>
      </c>
    </row>
    <row r="9" spans="1:23" x14ac:dyDescent="0.25">
      <c r="A9" s="1" t="s">
        <v>9</v>
      </c>
      <c r="B9" s="1" t="s">
        <v>8</v>
      </c>
      <c r="C9" s="15">
        <v>6</v>
      </c>
      <c r="D9" s="15">
        <v>6</v>
      </c>
      <c r="E9" s="15">
        <v>7</v>
      </c>
      <c r="F9" s="15">
        <v>7</v>
      </c>
      <c r="G9" s="15">
        <v>7</v>
      </c>
      <c r="H9" s="15">
        <v>7</v>
      </c>
      <c r="I9" s="15">
        <v>6</v>
      </c>
      <c r="J9" s="15">
        <v>15</v>
      </c>
      <c r="K9" s="15">
        <v>14</v>
      </c>
      <c r="L9" s="15">
        <v>18</v>
      </c>
      <c r="N9" s="15">
        <v>5</v>
      </c>
      <c r="O9" s="15">
        <v>6</v>
      </c>
      <c r="P9" s="15">
        <v>7</v>
      </c>
      <c r="Q9" s="15">
        <v>7</v>
      </c>
      <c r="R9" s="15">
        <v>5</v>
      </c>
      <c r="S9" s="15">
        <v>7</v>
      </c>
      <c r="T9" s="15">
        <v>8</v>
      </c>
      <c r="U9" s="15">
        <v>17</v>
      </c>
      <c r="V9" s="15">
        <v>14</v>
      </c>
      <c r="W9" s="15">
        <v>18</v>
      </c>
    </row>
    <row r="10" spans="1:23" x14ac:dyDescent="0.25">
      <c r="A10" s="1" t="s">
        <v>10</v>
      </c>
      <c r="B10" s="1" t="s">
        <v>8</v>
      </c>
      <c r="C10" s="15">
        <v>6</v>
      </c>
      <c r="D10" s="15">
        <v>6</v>
      </c>
      <c r="E10" s="15">
        <v>7</v>
      </c>
      <c r="F10" s="15">
        <v>7</v>
      </c>
      <c r="G10" s="15">
        <v>7</v>
      </c>
      <c r="H10" s="15">
        <v>7</v>
      </c>
      <c r="I10" s="15">
        <v>6</v>
      </c>
      <c r="J10" s="15">
        <v>15</v>
      </c>
      <c r="K10" s="15">
        <v>14</v>
      </c>
      <c r="L10" s="15">
        <v>18</v>
      </c>
      <c r="N10" s="15">
        <v>5</v>
      </c>
      <c r="O10" s="15">
        <v>6</v>
      </c>
      <c r="P10" s="15">
        <v>7</v>
      </c>
      <c r="Q10" s="15">
        <v>7</v>
      </c>
      <c r="R10" s="15">
        <v>7</v>
      </c>
      <c r="S10" s="15">
        <v>7</v>
      </c>
      <c r="T10" s="15">
        <v>6</v>
      </c>
      <c r="U10" s="15">
        <v>15</v>
      </c>
      <c r="V10" s="15">
        <v>14</v>
      </c>
      <c r="W10" s="15">
        <v>18</v>
      </c>
    </row>
    <row r="11" spans="1:23" x14ac:dyDescent="0.25">
      <c r="A11" s="1" t="s">
        <v>11</v>
      </c>
      <c r="B11" s="1" t="s">
        <v>8</v>
      </c>
      <c r="C11" s="15">
        <v>6</v>
      </c>
      <c r="D11" s="15">
        <v>6</v>
      </c>
      <c r="E11" s="15">
        <v>7</v>
      </c>
      <c r="F11" s="15">
        <v>7</v>
      </c>
      <c r="G11" s="15">
        <v>7</v>
      </c>
      <c r="H11" s="15">
        <v>7</v>
      </c>
      <c r="I11" s="15">
        <v>6</v>
      </c>
      <c r="J11" s="15">
        <v>15</v>
      </c>
      <c r="K11" s="15">
        <v>14</v>
      </c>
      <c r="L11" s="15">
        <v>18</v>
      </c>
      <c r="N11" s="15">
        <v>5</v>
      </c>
      <c r="O11" s="15">
        <v>6</v>
      </c>
      <c r="P11" s="15">
        <v>7</v>
      </c>
      <c r="Q11" s="15">
        <v>7</v>
      </c>
      <c r="R11" s="15">
        <v>7</v>
      </c>
      <c r="S11" s="15">
        <v>7</v>
      </c>
      <c r="T11" s="15">
        <v>6</v>
      </c>
      <c r="U11" s="15">
        <v>15</v>
      </c>
      <c r="V11" s="15">
        <v>14</v>
      </c>
      <c r="W11" s="15">
        <v>18</v>
      </c>
    </row>
    <row r="12" spans="1:23" x14ac:dyDescent="0.25">
      <c r="A12" s="1" t="s">
        <v>12</v>
      </c>
      <c r="B12" s="1" t="s">
        <v>13</v>
      </c>
      <c r="C12" s="15">
        <v>6</v>
      </c>
      <c r="D12" s="15">
        <v>6</v>
      </c>
      <c r="E12" s="15">
        <v>7</v>
      </c>
      <c r="F12" s="15">
        <v>7</v>
      </c>
      <c r="G12" s="15">
        <v>7</v>
      </c>
      <c r="H12" s="15">
        <v>7</v>
      </c>
      <c r="I12" s="15">
        <v>6</v>
      </c>
      <c r="J12" s="15">
        <v>15</v>
      </c>
      <c r="K12" s="15">
        <v>14</v>
      </c>
      <c r="L12" s="15">
        <v>18</v>
      </c>
      <c r="N12" s="15">
        <v>7</v>
      </c>
      <c r="O12" s="15">
        <v>6</v>
      </c>
      <c r="P12" s="15">
        <v>7</v>
      </c>
      <c r="Q12" s="15">
        <v>5</v>
      </c>
      <c r="R12" s="15">
        <v>7</v>
      </c>
      <c r="S12" s="15">
        <v>4</v>
      </c>
      <c r="T12" s="15">
        <v>6</v>
      </c>
      <c r="U12" s="15">
        <v>15</v>
      </c>
      <c r="V12" s="15">
        <v>14</v>
      </c>
      <c r="W12" s="15">
        <v>18</v>
      </c>
    </row>
    <row r="13" spans="1:23" x14ac:dyDescent="0.25">
      <c r="A13" s="1" t="s">
        <v>14</v>
      </c>
    </row>
    <row r="14" spans="1:23" x14ac:dyDescent="0.25">
      <c r="A14" s="1" t="s">
        <v>15</v>
      </c>
      <c r="B14" s="1" t="s">
        <v>16</v>
      </c>
      <c r="C14" s="15">
        <v>6</v>
      </c>
      <c r="D14" s="15">
        <v>6</v>
      </c>
      <c r="E14" s="15">
        <v>7</v>
      </c>
      <c r="F14" s="15">
        <v>7</v>
      </c>
      <c r="G14" s="15">
        <v>7</v>
      </c>
      <c r="H14" s="15">
        <v>7</v>
      </c>
      <c r="I14" s="15">
        <v>6</v>
      </c>
      <c r="J14" s="15">
        <v>15</v>
      </c>
      <c r="K14" s="15">
        <v>14</v>
      </c>
      <c r="L14" s="15">
        <v>18</v>
      </c>
      <c r="N14" s="15">
        <v>6</v>
      </c>
      <c r="O14" s="15">
        <v>6</v>
      </c>
      <c r="P14" s="15">
        <v>7</v>
      </c>
      <c r="Q14" s="15">
        <v>9</v>
      </c>
      <c r="R14" s="15">
        <v>9</v>
      </c>
      <c r="S14" s="15">
        <v>9</v>
      </c>
      <c r="T14" s="15">
        <v>8</v>
      </c>
      <c r="U14" s="15">
        <v>15</v>
      </c>
      <c r="V14" s="15">
        <v>14</v>
      </c>
      <c r="W14" s="15">
        <v>18</v>
      </c>
    </row>
    <row r="15" spans="1:23" x14ac:dyDescent="0.25">
      <c r="A15" s="1" t="s">
        <v>17</v>
      </c>
      <c r="B15" s="1" t="s">
        <v>16</v>
      </c>
      <c r="C15" s="15">
        <v>6</v>
      </c>
      <c r="D15" s="15">
        <v>6</v>
      </c>
      <c r="E15" s="15">
        <v>7</v>
      </c>
      <c r="F15" s="15">
        <v>7</v>
      </c>
      <c r="G15" s="15">
        <v>7</v>
      </c>
      <c r="H15" s="15">
        <v>7</v>
      </c>
      <c r="I15" s="15">
        <v>6</v>
      </c>
      <c r="J15" s="15">
        <v>15</v>
      </c>
      <c r="K15" s="15">
        <v>14</v>
      </c>
      <c r="L15" s="15">
        <v>18</v>
      </c>
      <c r="N15" s="15">
        <v>6</v>
      </c>
      <c r="O15" s="15">
        <v>6</v>
      </c>
      <c r="P15" s="15">
        <v>7</v>
      </c>
      <c r="Q15" s="15">
        <v>7</v>
      </c>
      <c r="R15" s="15">
        <v>7</v>
      </c>
      <c r="S15" s="15">
        <v>7</v>
      </c>
      <c r="T15" s="15">
        <v>6</v>
      </c>
      <c r="U15" s="15">
        <v>15</v>
      </c>
      <c r="V15" s="15">
        <v>14</v>
      </c>
      <c r="W15" s="15">
        <v>18</v>
      </c>
    </row>
    <row r="16" spans="1:23" x14ac:dyDescent="0.25">
      <c r="A16" s="1" t="s">
        <v>18</v>
      </c>
      <c r="B16" s="1" t="s">
        <v>19</v>
      </c>
      <c r="C16" s="15">
        <v>6</v>
      </c>
      <c r="D16" s="15">
        <v>6</v>
      </c>
      <c r="E16" s="15">
        <v>7</v>
      </c>
      <c r="F16" s="15">
        <v>7</v>
      </c>
      <c r="G16" s="15">
        <v>7</v>
      </c>
      <c r="H16" s="15">
        <v>7</v>
      </c>
      <c r="I16" s="15">
        <v>6</v>
      </c>
      <c r="J16" s="15">
        <v>15</v>
      </c>
      <c r="K16" s="15">
        <v>14</v>
      </c>
      <c r="L16" s="15">
        <v>18</v>
      </c>
      <c r="N16" s="15">
        <v>4</v>
      </c>
      <c r="O16" s="15">
        <v>4</v>
      </c>
      <c r="P16" s="15">
        <v>6</v>
      </c>
      <c r="Q16" s="15">
        <v>6</v>
      </c>
      <c r="R16" s="15">
        <v>9</v>
      </c>
      <c r="S16" s="15">
        <v>9</v>
      </c>
      <c r="T16" s="15">
        <v>6</v>
      </c>
      <c r="U16" s="15">
        <v>15</v>
      </c>
      <c r="V16" s="15">
        <v>14</v>
      </c>
      <c r="W16" s="15">
        <v>18</v>
      </c>
    </row>
    <row r="17" spans="1:23" x14ac:dyDescent="0.25">
      <c r="A17" s="1" t="s">
        <v>20</v>
      </c>
      <c r="B17" s="1" t="s">
        <v>16</v>
      </c>
      <c r="C17" s="15">
        <v>6</v>
      </c>
      <c r="D17" s="15">
        <v>6</v>
      </c>
      <c r="E17" s="15">
        <v>7</v>
      </c>
      <c r="F17" s="15">
        <v>7</v>
      </c>
      <c r="G17" s="15">
        <v>7</v>
      </c>
      <c r="H17" s="15">
        <v>7</v>
      </c>
      <c r="I17" s="15">
        <v>6</v>
      </c>
      <c r="J17" s="15">
        <v>15</v>
      </c>
      <c r="K17" s="15">
        <v>14</v>
      </c>
      <c r="L17" s="15">
        <v>18</v>
      </c>
      <c r="N17" s="15">
        <v>6</v>
      </c>
      <c r="O17" s="15">
        <v>6</v>
      </c>
      <c r="P17" s="15">
        <v>9</v>
      </c>
      <c r="Q17" s="15">
        <v>7</v>
      </c>
      <c r="R17" s="15">
        <v>7</v>
      </c>
      <c r="S17" s="15">
        <v>7</v>
      </c>
      <c r="T17" s="15">
        <v>8</v>
      </c>
      <c r="U17" s="15">
        <v>15</v>
      </c>
      <c r="V17" s="15">
        <v>14</v>
      </c>
      <c r="W17" s="15">
        <v>18</v>
      </c>
    </row>
    <row r="18" spans="1:23" x14ac:dyDescent="0.25">
      <c r="A18" s="1" t="s">
        <v>21</v>
      </c>
    </row>
    <row r="19" spans="1:23" x14ac:dyDescent="0.25">
      <c r="A19" s="1" t="s">
        <v>22</v>
      </c>
      <c r="B19" s="1" t="s">
        <v>23</v>
      </c>
      <c r="C19" s="15">
        <v>6</v>
      </c>
      <c r="D19" s="15">
        <v>6</v>
      </c>
      <c r="E19" s="15">
        <v>7</v>
      </c>
      <c r="F19" s="15">
        <v>7</v>
      </c>
      <c r="G19" s="15">
        <v>7</v>
      </c>
      <c r="H19" s="15">
        <v>7</v>
      </c>
      <c r="I19" s="15">
        <v>6</v>
      </c>
      <c r="J19" s="15">
        <v>15</v>
      </c>
      <c r="K19" s="15">
        <v>14</v>
      </c>
      <c r="L19" s="15">
        <v>18</v>
      </c>
      <c r="N19" s="15">
        <v>5</v>
      </c>
      <c r="O19" s="15">
        <v>11</v>
      </c>
      <c r="P19" s="15">
        <v>11</v>
      </c>
      <c r="Q19" s="15">
        <v>7</v>
      </c>
      <c r="R19" s="15">
        <v>5</v>
      </c>
      <c r="S19" s="15">
        <v>7</v>
      </c>
      <c r="T19" s="15">
        <v>8</v>
      </c>
      <c r="U19" s="15">
        <v>15</v>
      </c>
      <c r="V19" s="15">
        <v>14</v>
      </c>
      <c r="W19" s="15">
        <v>18</v>
      </c>
    </row>
    <row r="20" spans="1:23" x14ac:dyDescent="0.25">
      <c r="A20" s="1" t="s">
        <v>24</v>
      </c>
      <c r="B20" s="1" t="s">
        <v>25</v>
      </c>
      <c r="C20" s="15">
        <v>6</v>
      </c>
      <c r="D20" s="15">
        <v>6</v>
      </c>
      <c r="E20" s="15">
        <v>7</v>
      </c>
      <c r="F20" s="15">
        <v>7</v>
      </c>
      <c r="G20" s="15">
        <v>7</v>
      </c>
      <c r="H20" s="15">
        <v>7</v>
      </c>
      <c r="I20" s="15">
        <v>6</v>
      </c>
      <c r="J20" s="15">
        <v>15</v>
      </c>
      <c r="K20" s="15">
        <v>14</v>
      </c>
      <c r="L20" s="15">
        <v>18</v>
      </c>
      <c r="N20" s="15">
        <v>2</v>
      </c>
      <c r="O20" s="15">
        <v>3</v>
      </c>
      <c r="P20" s="15">
        <v>4</v>
      </c>
      <c r="Q20" s="15">
        <v>4</v>
      </c>
      <c r="R20" s="15">
        <v>5</v>
      </c>
      <c r="S20" s="15">
        <v>10</v>
      </c>
      <c r="T20" s="15">
        <v>6</v>
      </c>
      <c r="U20" s="15">
        <v>15</v>
      </c>
      <c r="V20" s="15">
        <v>14</v>
      </c>
      <c r="W20" s="15">
        <v>18</v>
      </c>
    </row>
    <row r="21" spans="1:23" x14ac:dyDescent="0.25">
      <c r="A21" s="1" t="s">
        <v>26</v>
      </c>
    </row>
    <row r="22" spans="1:23" x14ac:dyDescent="0.25">
      <c r="A22" s="1" t="s">
        <v>27</v>
      </c>
      <c r="B22" s="1" t="s">
        <v>23</v>
      </c>
      <c r="C22" s="15">
        <v>6</v>
      </c>
      <c r="D22" s="15">
        <v>6</v>
      </c>
      <c r="E22" s="15">
        <v>7</v>
      </c>
      <c r="F22" s="15">
        <v>7</v>
      </c>
      <c r="G22" s="15">
        <v>7</v>
      </c>
      <c r="H22" s="15">
        <v>7</v>
      </c>
      <c r="I22" s="15">
        <v>6</v>
      </c>
      <c r="J22" s="15">
        <v>15</v>
      </c>
      <c r="K22" s="15">
        <v>14</v>
      </c>
      <c r="L22" s="15">
        <v>18</v>
      </c>
      <c r="N22" s="15">
        <v>3</v>
      </c>
      <c r="O22" s="15">
        <v>4</v>
      </c>
      <c r="P22" s="15">
        <v>5</v>
      </c>
      <c r="Q22" s="15">
        <v>11</v>
      </c>
      <c r="R22" s="15">
        <v>9</v>
      </c>
      <c r="S22" s="15">
        <v>7</v>
      </c>
      <c r="T22" s="15">
        <v>8</v>
      </c>
      <c r="U22" s="15">
        <v>17</v>
      </c>
      <c r="V22" s="15">
        <v>16</v>
      </c>
      <c r="W22" s="15">
        <v>18</v>
      </c>
    </row>
    <row r="23" spans="1:23" x14ac:dyDescent="0.25">
      <c r="A23" s="1" t="s">
        <v>28</v>
      </c>
      <c r="B23" s="1" t="s">
        <v>29</v>
      </c>
      <c r="C23" s="15">
        <v>6</v>
      </c>
      <c r="D23" s="15">
        <v>6</v>
      </c>
      <c r="E23" s="15">
        <v>7</v>
      </c>
      <c r="F23" s="15">
        <v>7</v>
      </c>
      <c r="G23" s="15">
        <v>7</v>
      </c>
      <c r="H23" s="15">
        <v>7</v>
      </c>
      <c r="I23" s="15">
        <v>6</v>
      </c>
      <c r="J23" s="15">
        <v>15</v>
      </c>
      <c r="K23" s="15">
        <v>14</v>
      </c>
      <c r="L23" s="15">
        <v>18</v>
      </c>
      <c r="N23" s="15">
        <v>10</v>
      </c>
      <c r="O23" s="15">
        <v>8</v>
      </c>
      <c r="P23" s="15">
        <v>9</v>
      </c>
      <c r="Q23" s="15">
        <v>9</v>
      </c>
      <c r="R23" s="15">
        <v>7</v>
      </c>
      <c r="S23" s="15">
        <v>6</v>
      </c>
      <c r="T23" s="15">
        <v>8</v>
      </c>
      <c r="U23" s="15">
        <v>15</v>
      </c>
      <c r="V23" s="15">
        <v>14</v>
      </c>
      <c r="W23" s="15">
        <v>18</v>
      </c>
    </row>
    <row r="24" spans="1:23" x14ac:dyDescent="0.25">
      <c r="A24" s="1" t="s">
        <v>30</v>
      </c>
      <c r="B24" s="1" t="s">
        <v>25</v>
      </c>
      <c r="C24" s="15">
        <v>6</v>
      </c>
      <c r="D24" s="15">
        <v>6</v>
      </c>
      <c r="E24" s="15">
        <v>7</v>
      </c>
      <c r="F24" s="15">
        <v>7</v>
      </c>
      <c r="G24" s="15">
        <v>7</v>
      </c>
      <c r="H24" s="15">
        <v>7</v>
      </c>
      <c r="I24" s="15">
        <v>6</v>
      </c>
      <c r="J24" s="15">
        <v>15</v>
      </c>
      <c r="K24" s="15">
        <v>14</v>
      </c>
      <c r="L24" s="15">
        <v>18</v>
      </c>
      <c r="N24" s="15">
        <v>2</v>
      </c>
      <c r="O24" s="15">
        <v>3</v>
      </c>
      <c r="P24" s="15">
        <v>4</v>
      </c>
      <c r="Q24" s="15">
        <v>4</v>
      </c>
      <c r="R24" s="15">
        <v>4</v>
      </c>
      <c r="S24" s="15">
        <v>11</v>
      </c>
      <c r="T24" s="15">
        <v>10</v>
      </c>
      <c r="U24" s="15">
        <v>16</v>
      </c>
      <c r="V24" s="15">
        <v>15</v>
      </c>
      <c r="W24" s="15">
        <v>18</v>
      </c>
    </row>
    <row r="25" spans="1:23" x14ac:dyDescent="0.25">
      <c r="A25" s="1" t="s">
        <v>31</v>
      </c>
      <c r="B25" s="1" t="s">
        <v>25</v>
      </c>
      <c r="C25" s="15">
        <v>6</v>
      </c>
      <c r="D25" s="15">
        <v>6</v>
      </c>
      <c r="E25" s="15">
        <v>7</v>
      </c>
      <c r="F25" s="15">
        <v>7</v>
      </c>
      <c r="G25" s="15">
        <v>7</v>
      </c>
      <c r="H25" s="15">
        <v>7</v>
      </c>
      <c r="I25" s="15">
        <v>6</v>
      </c>
      <c r="J25" s="15">
        <v>15</v>
      </c>
      <c r="K25" s="15">
        <v>14</v>
      </c>
      <c r="L25" s="15">
        <v>18</v>
      </c>
      <c r="N25" s="15">
        <v>2</v>
      </c>
      <c r="O25" s="15">
        <v>3</v>
      </c>
      <c r="P25" s="15">
        <v>4</v>
      </c>
      <c r="Q25" s="15">
        <v>4</v>
      </c>
      <c r="R25" s="15">
        <v>4</v>
      </c>
      <c r="S25" s="15">
        <v>11</v>
      </c>
      <c r="T25" s="15">
        <v>8</v>
      </c>
      <c r="U25" s="15">
        <v>14</v>
      </c>
      <c r="V25" s="15">
        <v>13</v>
      </c>
      <c r="W25" s="15">
        <v>17</v>
      </c>
    </row>
    <row r="26" spans="1:23" x14ac:dyDescent="0.25">
      <c r="A26" s="1" t="s">
        <v>32</v>
      </c>
      <c r="B26" s="1" t="s">
        <v>19</v>
      </c>
      <c r="C26" s="15">
        <v>6</v>
      </c>
      <c r="D26" s="15">
        <v>6</v>
      </c>
      <c r="E26" s="15">
        <v>7</v>
      </c>
      <c r="F26" s="15">
        <v>7</v>
      </c>
      <c r="G26" s="15">
        <v>7</v>
      </c>
      <c r="H26" s="15">
        <v>7</v>
      </c>
      <c r="I26" s="15">
        <v>6</v>
      </c>
      <c r="J26" s="15">
        <v>15</v>
      </c>
      <c r="K26" s="15">
        <v>14</v>
      </c>
      <c r="L26" s="15">
        <v>18</v>
      </c>
      <c r="N26" s="15">
        <v>2</v>
      </c>
      <c r="O26" s="15">
        <v>2</v>
      </c>
      <c r="P26" s="15">
        <v>4</v>
      </c>
      <c r="Q26" s="15">
        <v>4</v>
      </c>
      <c r="R26" s="15">
        <v>5</v>
      </c>
      <c r="S26" s="15">
        <v>11</v>
      </c>
      <c r="T26" s="15">
        <v>8</v>
      </c>
      <c r="U26" s="15">
        <v>13</v>
      </c>
      <c r="V26" s="15">
        <v>12</v>
      </c>
      <c r="W26" s="15">
        <v>16</v>
      </c>
    </row>
    <row r="27" spans="1:23" x14ac:dyDescent="0.25">
      <c r="A27" s="1" t="s">
        <v>33</v>
      </c>
      <c r="B27" s="1" t="s">
        <v>19</v>
      </c>
      <c r="C27" s="15">
        <v>6</v>
      </c>
      <c r="D27" s="15">
        <v>6</v>
      </c>
      <c r="E27" s="15">
        <v>7</v>
      </c>
      <c r="F27" s="15">
        <v>7</v>
      </c>
      <c r="G27" s="15">
        <v>7</v>
      </c>
      <c r="H27" s="15">
        <v>7</v>
      </c>
      <c r="I27" s="15">
        <v>6</v>
      </c>
      <c r="J27" s="15">
        <v>15</v>
      </c>
      <c r="K27" s="15">
        <v>14</v>
      </c>
      <c r="L27" s="15">
        <v>18</v>
      </c>
      <c r="N27" s="15">
        <v>2</v>
      </c>
      <c r="O27" s="15">
        <v>2</v>
      </c>
      <c r="P27" s="15">
        <v>4</v>
      </c>
      <c r="Q27" s="15">
        <v>4</v>
      </c>
      <c r="R27" s="15">
        <v>5</v>
      </c>
      <c r="S27" s="15">
        <v>11</v>
      </c>
      <c r="T27" s="15">
        <v>8</v>
      </c>
      <c r="U27" s="15">
        <v>14</v>
      </c>
      <c r="V27" s="15">
        <v>13</v>
      </c>
      <c r="W27" s="15">
        <v>17</v>
      </c>
    </row>
    <row r="29" spans="1:23" x14ac:dyDescent="0.25">
      <c r="A29" s="14" t="s">
        <v>131</v>
      </c>
    </row>
    <row r="30" spans="1:23" x14ac:dyDescent="0.25">
      <c r="A30" s="1" t="s">
        <v>68</v>
      </c>
    </row>
    <row r="31" spans="1:23" x14ac:dyDescent="0.25">
      <c r="A31" s="1" t="s">
        <v>69</v>
      </c>
      <c r="B31" s="1" t="s">
        <v>68</v>
      </c>
      <c r="C31" s="15">
        <v>6</v>
      </c>
      <c r="D31" s="15">
        <v>6</v>
      </c>
      <c r="E31" s="15">
        <v>7</v>
      </c>
      <c r="F31" s="15">
        <v>7</v>
      </c>
      <c r="G31" s="15">
        <v>7</v>
      </c>
      <c r="H31" s="15">
        <v>7</v>
      </c>
      <c r="I31" s="15">
        <v>6</v>
      </c>
      <c r="J31" s="15">
        <v>15</v>
      </c>
      <c r="K31" s="15">
        <v>14</v>
      </c>
      <c r="L31" s="15">
        <v>18</v>
      </c>
      <c r="N31" s="15">
        <v>0</v>
      </c>
      <c r="O31" s="15">
        <v>-1</v>
      </c>
      <c r="P31" s="15">
        <v>-2</v>
      </c>
      <c r="Q31" s="15">
        <v>1</v>
      </c>
      <c r="R31" s="15">
        <v>-4</v>
      </c>
      <c r="S31" s="15">
        <v>-8</v>
      </c>
      <c r="T31" s="15">
        <v>-4</v>
      </c>
      <c r="U31" s="15">
        <v>15</v>
      </c>
      <c r="V31" s="15">
        <v>14</v>
      </c>
      <c r="W31" s="15">
        <v>18</v>
      </c>
    </row>
    <row r="32" spans="1:23" x14ac:dyDescent="0.25">
      <c r="A32" s="1" t="s">
        <v>70</v>
      </c>
      <c r="B32" s="1" t="s">
        <v>68</v>
      </c>
      <c r="C32" s="15">
        <v>6</v>
      </c>
      <c r="D32" s="15">
        <v>6</v>
      </c>
      <c r="E32" s="15">
        <v>7</v>
      </c>
      <c r="F32" s="15">
        <v>7</v>
      </c>
      <c r="G32" s="15">
        <v>7</v>
      </c>
      <c r="H32" s="15">
        <v>7</v>
      </c>
      <c r="I32" s="15">
        <v>6</v>
      </c>
      <c r="J32" s="15">
        <v>15</v>
      </c>
      <c r="K32" s="15">
        <v>14</v>
      </c>
      <c r="L32" s="15">
        <v>18</v>
      </c>
      <c r="N32" s="15">
        <v>0</v>
      </c>
      <c r="O32" s="15">
        <v>-1</v>
      </c>
      <c r="P32" s="15">
        <v>-2</v>
      </c>
      <c r="Q32" s="15">
        <v>1</v>
      </c>
      <c r="R32" s="15">
        <v>-4</v>
      </c>
      <c r="S32" s="15">
        <v>-8</v>
      </c>
      <c r="T32" s="15">
        <v>-4</v>
      </c>
      <c r="U32" s="15">
        <v>15</v>
      </c>
      <c r="V32" s="15">
        <v>14</v>
      </c>
      <c r="W32" s="15">
        <v>18</v>
      </c>
    </row>
    <row r="33" spans="1:23" x14ac:dyDescent="0.25">
      <c r="A33" s="1" t="s">
        <v>71</v>
      </c>
    </row>
    <row r="34" spans="1:23" x14ac:dyDescent="0.25">
      <c r="A34" s="1" t="s">
        <v>72</v>
      </c>
      <c r="B34" s="1" t="s">
        <v>68</v>
      </c>
      <c r="C34" s="15">
        <v>6</v>
      </c>
      <c r="D34" s="15">
        <v>6</v>
      </c>
      <c r="E34" s="15">
        <v>7</v>
      </c>
      <c r="F34" s="15">
        <v>7</v>
      </c>
      <c r="G34" s="15">
        <v>7</v>
      </c>
      <c r="H34" s="15">
        <v>7</v>
      </c>
      <c r="I34" s="15">
        <v>6</v>
      </c>
      <c r="J34" s="15">
        <v>15</v>
      </c>
      <c r="K34" s="15">
        <v>14</v>
      </c>
      <c r="L34" s="15">
        <v>18</v>
      </c>
      <c r="N34" s="15">
        <v>0</v>
      </c>
      <c r="O34" s="15">
        <v>-1</v>
      </c>
      <c r="P34" s="15">
        <v>-2</v>
      </c>
      <c r="Q34" s="15">
        <v>1</v>
      </c>
      <c r="R34" s="15">
        <v>-4</v>
      </c>
      <c r="S34" s="15">
        <v>-8</v>
      </c>
      <c r="T34" s="15">
        <v>-4</v>
      </c>
      <c r="U34" s="15">
        <v>15</v>
      </c>
      <c r="V34" s="15">
        <v>14</v>
      </c>
      <c r="W34" s="15">
        <v>18</v>
      </c>
    </row>
    <row r="35" spans="1:23" x14ac:dyDescent="0.25">
      <c r="A35" s="1" t="s">
        <v>73</v>
      </c>
      <c r="B35" s="1" t="s">
        <v>74</v>
      </c>
      <c r="C35" s="15">
        <v>6</v>
      </c>
      <c r="D35" s="15">
        <v>6</v>
      </c>
      <c r="E35" s="15">
        <v>7</v>
      </c>
      <c r="F35" s="15">
        <v>7</v>
      </c>
      <c r="G35" s="15">
        <v>7</v>
      </c>
      <c r="H35" s="15">
        <v>7</v>
      </c>
      <c r="I35" s="15">
        <v>6</v>
      </c>
      <c r="J35" s="15">
        <v>15</v>
      </c>
      <c r="K35" s="15">
        <v>14</v>
      </c>
      <c r="L35" s="15">
        <v>18</v>
      </c>
      <c r="N35" s="15">
        <v>-1</v>
      </c>
      <c r="O35" s="15">
        <v>-1</v>
      </c>
      <c r="P35" s="15">
        <v>-1</v>
      </c>
      <c r="Q35" s="15">
        <v>2</v>
      </c>
      <c r="R35" s="15">
        <v>-4</v>
      </c>
      <c r="S35" s="15">
        <v>-8</v>
      </c>
      <c r="T35" s="15">
        <v>-4</v>
      </c>
      <c r="U35" s="15">
        <v>15</v>
      </c>
      <c r="V35" s="15">
        <v>14</v>
      </c>
      <c r="W35" s="15">
        <v>18</v>
      </c>
    </row>
    <row r="36" spans="1:23" x14ac:dyDescent="0.25">
      <c r="A36" s="1" t="s">
        <v>75</v>
      </c>
    </row>
    <row r="37" spans="1:23" x14ac:dyDescent="0.25">
      <c r="A37" s="1" t="s">
        <v>76</v>
      </c>
      <c r="B37" s="1" t="s">
        <v>54</v>
      </c>
      <c r="C37" s="15">
        <v>6</v>
      </c>
      <c r="D37" s="15">
        <v>6</v>
      </c>
      <c r="E37" s="15">
        <v>7</v>
      </c>
      <c r="F37" s="15">
        <v>7</v>
      </c>
      <c r="G37" s="15">
        <v>7</v>
      </c>
      <c r="H37" s="15">
        <v>7</v>
      </c>
      <c r="I37" s="15">
        <v>6</v>
      </c>
      <c r="J37" s="15">
        <v>15</v>
      </c>
      <c r="K37" s="15">
        <v>14</v>
      </c>
      <c r="L37" s="15">
        <v>18</v>
      </c>
      <c r="N37" s="15">
        <v>5</v>
      </c>
      <c r="O37" s="15">
        <v>4</v>
      </c>
      <c r="P37" s="15">
        <v>5</v>
      </c>
      <c r="Q37" s="15">
        <v>5</v>
      </c>
      <c r="R37" s="15">
        <v>-1</v>
      </c>
      <c r="S37" s="15">
        <v>-6</v>
      </c>
      <c r="T37" s="15">
        <v>-4</v>
      </c>
      <c r="U37" s="15">
        <v>15</v>
      </c>
      <c r="V37" s="15">
        <v>14</v>
      </c>
      <c r="W37" s="15">
        <v>18</v>
      </c>
    </row>
    <row r="38" spans="1:23" x14ac:dyDescent="0.25">
      <c r="A38" s="1" t="s">
        <v>77</v>
      </c>
      <c r="B38" s="1" t="s">
        <v>52</v>
      </c>
      <c r="C38" s="15">
        <v>6</v>
      </c>
      <c r="D38" s="15">
        <v>6</v>
      </c>
      <c r="E38" s="15">
        <v>7</v>
      </c>
      <c r="F38" s="15">
        <v>7</v>
      </c>
      <c r="G38" s="15">
        <v>7</v>
      </c>
      <c r="H38" s="15">
        <v>7</v>
      </c>
      <c r="I38" s="15">
        <v>6</v>
      </c>
      <c r="J38" s="15">
        <v>15</v>
      </c>
      <c r="K38" s="15">
        <v>14</v>
      </c>
      <c r="L38" s="15">
        <v>18</v>
      </c>
      <c r="N38" s="15">
        <v>-1</v>
      </c>
      <c r="O38" s="15">
        <v>-1</v>
      </c>
      <c r="P38" s="15">
        <v>-1</v>
      </c>
      <c r="Q38" s="15">
        <v>2</v>
      </c>
      <c r="R38" s="15">
        <v>-1</v>
      </c>
      <c r="S38" s="15">
        <v>-6</v>
      </c>
      <c r="T38" s="15">
        <v>-4</v>
      </c>
      <c r="U38" s="15">
        <v>15</v>
      </c>
      <c r="V38" s="15">
        <v>14</v>
      </c>
      <c r="W38" s="15">
        <v>18</v>
      </c>
    </row>
    <row r="39" spans="1:23" x14ac:dyDescent="0.25">
      <c r="A39" s="1" t="s">
        <v>78</v>
      </c>
      <c r="B39" s="1" t="s">
        <v>78</v>
      </c>
      <c r="C39" s="15">
        <v>6</v>
      </c>
      <c r="D39" s="15">
        <v>6</v>
      </c>
      <c r="E39" s="15">
        <v>7</v>
      </c>
      <c r="F39" s="15">
        <v>7</v>
      </c>
      <c r="G39" s="15">
        <v>7</v>
      </c>
      <c r="H39" s="15">
        <v>7</v>
      </c>
      <c r="I39" s="15">
        <v>6</v>
      </c>
      <c r="J39" s="15">
        <v>15</v>
      </c>
      <c r="K39" s="15">
        <v>14</v>
      </c>
      <c r="L39" s="15">
        <v>18</v>
      </c>
      <c r="N39" s="15">
        <v>3</v>
      </c>
      <c r="O39" s="15">
        <v>3</v>
      </c>
      <c r="P39" s="15">
        <v>4</v>
      </c>
      <c r="Q39" s="15">
        <v>4</v>
      </c>
      <c r="R39" s="15">
        <v>-7</v>
      </c>
      <c r="S39" s="15">
        <v>-4</v>
      </c>
      <c r="T39" s="15">
        <v>-2</v>
      </c>
      <c r="U39" s="15">
        <v>15</v>
      </c>
      <c r="V39" s="15">
        <v>14</v>
      </c>
      <c r="W39" s="15">
        <v>18</v>
      </c>
    </row>
    <row r="40" spans="1:23" x14ac:dyDescent="0.25">
      <c r="A40" s="1" t="s">
        <v>74</v>
      </c>
      <c r="B40" s="1" t="s">
        <v>74</v>
      </c>
      <c r="C40" s="15">
        <v>6</v>
      </c>
      <c r="D40" s="15">
        <v>6</v>
      </c>
      <c r="E40" s="15">
        <v>7</v>
      </c>
      <c r="F40" s="15">
        <v>7</v>
      </c>
      <c r="G40" s="15">
        <v>7</v>
      </c>
      <c r="H40" s="15">
        <v>7</v>
      </c>
      <c r="I40" s="15">
        <v>6</v>
      </c>
      <c r="J40" s="15">
        <v>15</v>
      </c>
      <c r="K40" s="15">
        <v>14</v>
      </c>
      <c r="L40" s="15">
        <v>18</v>
      </c>
      <c r="N40" s="15">
        <v>-1</v>
      </c>
      <c r="O40" s="15">
        <v>-1</v>
      </c>
      <c r="P40" s="15">
        <v>-1</v>
      </c>
      <c r="Q40" s="15">
        <v>2</v>
      </c>
      <c r="R40" s="15">
        <v>-8</v>
      </c>
      <c r="S40" s="15">
        <v>-4</v>
      </c>
      <c r="T40" s="15">
        <v>0</v>
      </c>
      <c r="U40" s="15">
        <v>15</v>
      </c>
      <c r="V40" s="15">
        <v>14</v>
      </c>
      <c r="W40" s="15">
        <v>18</v>
      </c>
    </row>
    <row r="41" spans="1:23" x14ac:dyDescent="0.25">
      <c r="A41" s="1" t="s">
        <v>79</v>
      </c>
      <c r="B41" s="1" t="s">
        <v>74</v>
      </c>
      <c r="C41" s="15">
        <v>6</v>
      </c>
      <c r="D41" s="15">
        <v>6</v>
      </c>
      <c r="E41" s="15">
        <v>7</v>
      </c>
      <c r="F41" s="15">
        <v>7</v>
      </c>
      <c r="G41" s="15">
        <v>7</v>
      </c>
      <c r="H41" s="15">
        <v>7</v>
      </c>
      <c r="I41" s="15">
        <v>6</v>
      </c>
      <c r="J41" s="15">
        <v>15</v>
      </c>
      <c r="K41" s="15">
        <v>14</v>
      </c>
      <c r="L41" s="15">
        <v>18</v>
      </c>
      <c r="N41" s="15">
        <v>1</v>
      </c>
      <c r="O41" s="15">
        <v>1</v>
      </c>
      <c r="P41" s="15">
        <v>1</v>
      </c>
      <c r="Q41" s="15">
        <v>4</v>
      </c>
      <c r="R41" s="15">
        <v>-6</v>
      </c>
      <c r="S41" s="15">
        <v>-8</v>
      </c>
      <c r="T41" s="15">
        <v>-4</v>
      </c>
      <c r="U41" s="15">
        <v>15</v>
      </c>
      <c r="V41" s="15">
        <v>14</v>
      </c>
      <c r="W41" s="15">
        <v>18</v>
      </c>
    </row>
    <row r="42" spans="1:23" x14ac:dyDescent="0.25">
      <c r="A42" s="1" t="s">
        <v>80</v>
      </c>
      <c r="B42" s="1" t="s">
        <v>81</v>
      </c>
      <c r="C42" s="15">
        <v>6</v>
      </c>
      <c r="D42" s="15">
        <v>6</v>
      </c>
      <c r="E42" s="15">
        <v>7</v>
      </c>
      <c r="F42" s="15">
        <v>7</v>
      </c>
      <c r="G42" s="15">
        <v>7</v>
      </c>
      <c r="H42" s="15">
        <v>7</v>
      </c>
      <c r="I42" s="15">
        <v>6</v>
      </c>
      <c r="J42" s="15">
        <v>15</v>
      </c>
      <c r="K42" s="15">
        <v>14</v>
      </c>
      <c r="L42" s="15">
        <v>18</v>
      </c>
      <c r="N42" s="15">
        <v>6</v>
      </c>
      <c r="O42" s="15">
        <v>6</v>
      </c>
      <c r="P42" s="15">
        <v>7</v>
      </c>
      <c r="Q42" s="15">
        <v>7</v>
      </c>
      <c r="R42" s="15">
        <v>-5</v>
      </c>
      <c r="S42" s="15">
        <v>-8</v>
      </c>
      <c r="T42" s="15">
        <v>-4</v>
      </c>
      <c r="U42" s="15">
        <v>15</v>
      </c>
      <c r="V42" s="15">
        <v>14</v>
      </c>
      <c r="W42" s="15">
        <v>18</v>
      </c>
    </row>
    <row r="43" spans="1:23" x14ac:dyDescent="0.25">
      <c r="A43" s="1" t="s">
        <v>81</v>
      </c>
      <c r="B43" s="1" t="s">
        <v>81</v>
      </c>
      <c r="C43" s="15">
        <v>6</v>
      </c>
      <c r="D43" s="15">
        <v>6</v>
      </c>
      <c r="E43" s="15">
        <v>7</v>
      </c>
      <c r="F43" s="15">
        <v>7</v>
      </c>
      <c r="G43" s="15">
        <v>7</v>
      </c>
      <c r="H43" s="15">
        <v>7</v>
      </c>
      <c r="I43" s="15">
        <v>6</v>
      </c>
      <c r="J43" s="15">
        <v>15</v>
      </c>
      <c r="K43" s="15">
        <v>14</v>
      </c>
      <c r="L43" s="15">
        <v>18</v>
      </c>
      <c r="N43" s="15">
        <v>6</v>
      </c>
      <c r="O43" s="15">
        <v>6</v>
      </c>
      <c r="P43" s="15">
        <v>7</v>
      </c>
      <c r="Q43" s="15">
        <v>7</v>
      </c>
      <c r="R43" s="15">
        <v>-5</v>
      </c>
      <c r="S43" s="15">
        <v>-8</v>
      </c>
      <c r="T43" s="15">
        <v>-2</v>
      </c>
      <c r="U43" s="15">
        <v>17</v>
      </c>
      <c r="V43" s="15">
        <v>14</v>
      </c>
      <c r="W43" s="15">
        <v>18</v>
      </c>
    </row>
    <row r="44" spans="1:23" x14ac:dyDescent="0.25">
      <c r="A44" s="1" t="s">
        <v>82</v>
      </c>
      <c r="B44" s="1" t="s">
        <v>81</v>
      </c>
      <c r="C44" s="15">
        <v>6</v>
      </c>
      <c r="D44" s="15">
        <v>6</v>
      </c>
      <c r="E44" s="15">
        <v>7</v>
      </c>
      <c r="F44" s="15">
        <v>7</v>
      </c>
      <c r="G44" s="15">
        <v>7</v>
      </c>
      <c r="H44" s="15">
        <v>7</v>
      </c>
      <c r="I44" s="15">
        <v>6</v>
      </c>
      <c r="J44" s="15">
        <v>15</v>
      </c>
      <c r="K44" s="15">
        <v>14</v>
      </c>
      <c r="L44" s="15">
        <v>18</v>
      </c>
      <c r="N44" s="15">
        <v>4</v>
      </c>
      <c r="O44" s="15">
        <v>4</v>
      </c>
      <c r="P44" s="15">
        <v>5</v>
      </c>
      <c r="Q44" s="15">
        <v>5</v>
      </c>
      <c r="R44" s="15">
        <v>-1</v>
      </c>
      <c r="S44" s="15">
        <v>-8</v>
      </c>
      <c r="T44" s="15">
        <v>-2</v>
      </c>
      <c r="U44" s="15">
        <v>17</v>
      </c>
      <c r="V44" s="15">
        <v>14</v>
      </c>
      <c r="W44" s="15">
        <v>18</v>
      </c>
    </row>
    <row r="46" spans="1:23" x14ac:dyDescent="0.25">
      <c r="A46" s="14" t="s">
        <v>130</v>
      </c>
    </row>
    <row r="47" spans="1:23" x14ac:dyDescent="0.25">
      <c r="A47" s="1" t="s">
        <v>34</v>
      </c>
      <c r="B47" s="1" t="s">
        <v>34</v>
      </c>
      <c r="C47" s="15">
        <v>6</v>
      </c>
      <c r="D47" s="15">
        <v>6</v>
      </c>
      <c r="E47" s="15">
        <v>7</v>
      </c>
      <c r="F47" s="15">
        <v>7</v>
      </c>
      <c r="G47" s="15">
        <v>7</v>
      </c>
      <c r="H47" s="15">
        <v>7</v>
      </c>
      <c r="I47" s="15">
        <v>6</v>
      </c>
      <c r="J47" s="15">
        <v>15</v>
      </c>
      <c r="K47" s="15">
        <v>14</v>
      </c>
      <c r="L47" s="15">
        <v>18</v>
      </c>
      <c r="N47" s="15">
        <v>1</v>
      </c>
      <c r="O47" s="15">
        <v>1</v>
      </c>
      <c r="P47" s="15">
        <v>2</v>
      </c>
      <c r="Q47" s="15">
        <v>2</v>
      </c>
      <c r="R47" s="15">
        <v>-8</v>
      </c>
      <c r="S47" s="15">
        <v>-4</v>
      </c>
      <c r="T47" s="15">
        <v>-4</v>
      </c>
      <c r="U47" s="15">
        <v>13</v>
      </c>
      <c r="V47" s="15">
        <v>12</v>
      </c>
      <c r="W47" s="15">
        <v>16</v>
      </c>
    </row>
    <row r="48" spans="1:23" x14ac:dyDescent="0.25">
      <c r="A48" s="1" t="s">
        <v>35</v>
      </c>
    </row>
    <row r="49" spans="1:23" x14ac:dyDescent="0.25">
      <c r="A49" s="1" t="s">
        <v>36</v>
      </c>
      <c r="B49" s="1" t="s">
        <v>37</v>
      </c>
      <c r="C49" s="15">
        <v>6</v>
      </c>
      <c r="D49" s="15">
        <v>6</v>
      </c>
      <c r="E49" s="15">
        <v>7</v>
      </c>
      <c r="F49" s="15">
        <v>7</v>
      </c>
      <c r="G49" s="15">
        <v>7</v>
      </c>
      <c r="H49" s="15">
        <v>7</v>
      </c>
      <c r="I49" s="15">
        <v>6</v>
      </c>
      <c r="J49" s="15">
        <v>15</v>
      </c>
      <c r="K49" s="15">
        <v>14</v>
      </c>
      <c r="L49" s="15">
        <v>18</v>
      </c>
      <c r="N49" s="15">
        <v>0</v>
      </c>
      <c r="O49" s="15">
        <v>3</v>
      </c>
      <c r="P49" s="15">
        <v>5</v>
      </c>
      <c r="Q49" s="15">
        <v>5</v>
      </c>
      <c r="R49" s="15">
        <v>-1</v>
      </c>
      <c r="S49" s="15">
        <v>-6</v>
      </c>
      <c r="T49" s="15">
        <v>-6</v>
      </c>
      <c r="U49" s="15">
        <v>13</v>
      </c>
      <c r="V49" s="15">
        <v>12</v>
      </c>
      <c r="W49" s="15">
        <v>16</v>
      </c>
    </row>
    <row r="50" spans="1:23" x14ac:dyDescent="0.25">
      <c r="A50" s="1" t="s">
        <v>38</v>
      </c>
      <c r="B50" s="1" t="s">
        <v>34</v>
      </c>
      <c r="C50" s="15">
        <v>6</v>
      </c>
      <c r="D50" s="15">
        <v>6</v>
      </c>
      <c r="E50" s="15">
        <v>7</v>
      </c>
      <c r="F50" s="15">
        <v>7</v>
      </c>
      <c r="G50" s="15">
        <v>7</v>
      </c>
      <c r="H50" s="15">
        <v>7</v>
      </c>
      <c r="I50" s="15">
        <v>6</v>
      </c>
      <c r="J50" s="15">
        <v>15</v>
      </c>
      <c r="K50" s="15">
        <v>14</v>
      </c>
      <c r="L50" s="15">
        <v>18</v>
      </c>
      <c r="N50" s="15">
        <v>1</v>
      </c>
      <c r="O50" s="15">
        <v>1</v>
      </c>
      <c r="P50" s="15">
        <v>2</v>
      </c>
      <c r="Q50" s="15">
        <v>2</v>
      </c>
      <c r="R50" s="15">
        <v>-8</v>
      </c>
      <c r="S50" s="15">
        <v>-6</v>
      </c>
      <c r="T50" s="15">
        <v>-4</v>
      </c>
      <c r="U50" s="15">
        <v>13</v>
      </c>
      <c r="V50" s="15">
        <v>12</v>
      </c>
      <c r="W50" s="15">
        <v>16</v>
      </c>
    </row>
    <row r="51" spans="1:23" x14ac:dyDescent="0.25">
      <c r="A51" s="1" t="s">
        <v>39</v>
      </c>
    </row>
    <row r="52" spans="1:23" x14ac:dyDescent="0.25">
      <c r="A52" s="1" t="s">
        <v>40</v>
      </c>
      <c r="B52" s="1" t="s">
        <v>29</v>
      </c>
      <c r="C52" s="15">
        <v>6</v>
      </c>
      <c r="D52" s="15">
        <v>6</v>
      </c>
      <c r="E52" s="15">
        <v>7</v>
      </c>
      <c r="F52" s="15">
        <v>7</v>
      </c>
      <c r="G52" s="15">
        <v>7</v>
      </c>
      <c r="H52" s="15">
        <v>7</v>
      </c>
      <c r="I52" s="15">
        <v>6</v>
      </c>
      <c r="J52" s="15">
        <v>15</v>
      </c>
      <c r="K52" s="15">
        <v>14</v>
      </c>
      <c r="L52" s="15">
        <v>18</v>
      </c>
      <c r="N52" s="15">
        <v>6</v>
      </c>
      <c r="O52" s="15">
        <v>6</v>
      </c>
      <c r="P52" s="15">
        <v>7</v>
      </c>
      <c r="Q52" s="15">
        <v>7</v>
      </c>
      <c r="R52" s="15">
        <v>-3</v>
      </c>
      <c r="S52" s="15">
        <v>-8</v>
      </c>
      <c r="T52" s="15">
        <v>-2</v>
      </c>
      <c r="U52" s="15">
        <v>15</v>
      </c>
      <c r="V52" s="15">
        <v>14</v>
      </c>
      <c r="W52" s="15">
        <v>18</v>
      </c>
    </row>
    <row r="53" spans="1:23" x14ac:dyDescent="0.25">
      <c r="A53" s="1" t="s">
        <v>41</v>
      </c>
      <c r="B53" s="1" t="s">
        <v>29</v>
      </c>
      <c r="C53" s="15">
        <v>6</v>
      </c>
      <c r="D53" s="15">
        <v>6</v>
      </c>
      <c r="E53" s="15">
        <v>7</v>
      </c>
      <c r="F53" s="15">
        <v>7</v>
      </c>
      <c r="G53" s="15">
        <v>7</v>
      </c>
      <c r="H53" s="15">
        <v>7</v>
      </c>
      <c r="I53" s="15">
        <v>6</v>
      </c>
      <c r="J53" s="15">
        <v>15</v>
      </c>
      <c r="K53" s="15">
        <v>14</v>
      </c>
      <c r="L53" s="15">
        <v>18</v>
      </c>
      <c r="N53" s="15">
        <v>6</v>
      </c>
      <c r="O53" s="15">
        <v>6</v>
      </c>
      <c r="P53" s="15">
        <v>7</v>
      </c>
      <c r="Q53" s="15">
        <v>7</v>
      </c>
      <c r="R53" s="15">
        <v>-3</v>
      </c>
      <c r="S53" s="15">
        <v>-10</v>
      </c>
      <c r="T53" s="15">
        <v>-4</v>
      </c>
      <c r="U53" s="15">
        <v>13</v>
      </c>
      <c r="V53" s="15">
        <v>12</v>
      </c>
      <c r="W53" s="15">
        <v>16</v>
      </c>
    </row>
    <row r="54" spans="1:23" x14ac:dyDescent="0.25">
      <c r="A54" s="1" t="s">
        <v>42</v>
      </c>
      <c r="B54" s="1" t="s">
        <v>25</v>
      </c>
      <c r="C54" s="15">
        <v>6</v>
      </c>
      <c r="D54" s="15">
        <v>6</v>
      </c>
      <c r="E54" s="15">
        <v>7</v>
      </c>
      <c r="F54" s="15">
        <v>7</v>
      </c>
      <c r="G54" s="15">
        <v>7</v>
      </c>
      <c r="H54" s="15">
        <v>7</v>
      </c>
      <c r="I54" s="15">
        <v>6</v>
      </c>
      <c r="J54" s="15">
        <v>15</v>
      </c>
      <c r="K54" s="15">
        <v>14</v>
      </c>
      <c r="L54" s="15">
        <v>18</v>
      </c>
      <c r="N54" s="15">
        <v>2</v>
      </c>
      <c r="O54" s="15">
        <v>3</v>
      </c>
      <c r="P54" s="15">
        <v>4</v>
      </c>
      <c r="Q54" s="15">
        <v>4</v>
      </c>
      <c r="R54" s="15">
        <v>-6</v>
      </c>
      <c r="S54" s="15">
        <v>-6</v>
      </c>
      <c r="T54" s="15">
        <v>-6</v>
      </c>
      <c r="U54" s="15">
        <v>13</v>
      </c>
      <c r="V54" s="15">
        <v>14</v>
      </c>
      <c r="W54" s="15">
        <v>18</v>
      </c>
    </row>
    <row r="55" spans="1:23" x14ac:dyDescent="0.25">
      <c r="A55" s="1" t="s">
        <v>43</v>
      </c>
    </row>
    <row r="56" spans="1:23" x14ac:dyDescent="0.25">
      <c r="A56" s="1" t="s">
        <v>44</v>
      </c>
    </row>
    <row r="57" spans="1:23" x14ac:dyDescent="0.25">
      <c r="A57" s="1" t="s">
        <v>45</v>
      </c>
      <c r="B57" s="1" t="s">
        <v>46</v>
      </c>
      <c r="C57" s="15">
        <v>6</v>
      </c>
      <c r="D57" s="15">
        <v>6</v>
      </c>
      <c r="E57" s="15">
        <v>7</v>
      </c>
      <c r="F57" s="15">
        <v>7</v>
      </c>
      <c r="G57" s="15">
        <v>7</v>
      </c>
      <c r="H57" s="15">
        <v>7</v>
      </c>
      <c r="I57" s="15">
        <v>6</v>
      </c>
      <c r="J57" s="15">
        <v>15</v>
      </c>
      <c r="K57" s="15">
        <v>14</v>
      </c>
      <c r="L57" s="15">
        <v>18</v>
      </c>
      <c r="N57" s="15">
        <v>6</v>
      </c>
      <c r="O57" s="15">
        <v>6</v>
      </c>
      <c r="P57" s="15">
        <v>7</v>
      </c>
      <c r="Q57" s="15">
        <v>7</v>
      </c>
      <c r="R57" s="15">
        <v>-5</v>
      </c>
      <c r="S57" s="15">
        <v>-10</v>
      </c>
      <c r="T57" s="15">
        <v>-6</v>
      </c>
      <c r="U57" s="15">
        <v>13</v>
      </c>
      <c r="V57" s="15">
        <v>12</v>
      </c>
      <c r="W57" s="15">
        <v>16</v>
      </c>
    </row>
    <row r="58" spans="1:23" x14ac:dyDescent="0.25">
      <c r="A58" s="1" t="s">
        <v>47</v>
      </c>
      <c r="B58" s="1" t="s">
        <v>46</v>
      </c>
      <c r="C58" s="15">
        <v>6</v>
      </c>
      <c r="D58" s="15">
        <v>6</v>
      </c>
      <c r="E58" s="15">
        <v>7</v>
      </c>
      <c r="F58" s="15">
        <v>7</v>
      </c>
      <c r="G58" s="15">
        <v>7</v>
      </c>
      <c r="H58" s="15">
        <v>7</v>
      </c>
      <c r="I58" s="15">
        <v>6</v>
      </c>
      <c r="J58" s="15">
        <v>15</v>
      </c>
      <c r="K58" s="15">
        <v>14</v>
      </c>
      <c r="L58" s="15">
        <v>18</v>
      </c>
      <c r="N58" s="15">
        <v>6</v>
      </c>
      <c r="O58" s="15">
        <v>6</v>
      </c>
      <c r="P58" s="15">
        <v>7</v>
      </c>
      <c r="Q58" s="15">
        <v>7</v>
      </c>
      <c r="R58" s="15">
        <v>-5</v>
      </c>
      <c r="S58" s="15">
        <v>-10</v>
      </c>
      <c r="T58" s="15">
        <v>-6</v>
      </c>
      <c r="U58" s="15">
        <v>13</v>
      </c>
      <c r="V58" s="15">
        <v>12</v>
      </c>
      <c r="W58" s="15">
        <v>16</v>
      </c>
    </row>
    <row r="59" spans="1:23" x14ac:dyDescent="0.25">
      <c r="A59" s="1" t="s">
        <v>48</v>
      </c>
      <c r="B59" s="1" t="s">
        <v>37</v>
      </c>
      <c r="C59" s="15">
        <v>6</v>
      </c>
      <c r="D59" s="15">
        <v>6</v>
      </c>
      <c r="E59" s="15">
        <v>7</v>
      </c>
      <c r="F59" s="15">
        <v>7</v>
      </c>
      <c r="G59" s="15">
        <v>7</v>
      </c>
      <c r="H59" s="15">
        <v>7</v>
      </c>
      <c r="I59" s="15">
        <v>6</v>
      </c>
      <c r="J59" s="15">
        <v>15</v>
      </c>
      <c r="K59" s="15">
        <v>14</v>
      </c>
      <c r="L59" s="15">
        <v>18</v>
      </c>
      <c r="N59" s="15">
        <v>0</v>
      </c>
      <c r="O59" s="15">
        <v>6</v>
      </c>
      <c r="P59" s="15">
        <v>8</v>
      </c>
      <c r="Q59" s="15">
        <v>7</v>
      </c>
      <c r="R59" s="15">
        <v>-5</v>
      </c>
      <c r="S59" s="15">
        <v>-10</v>
      </c>
      <c r="T59" s="15">
        <v>-6</v>
      </c>
      <c r="U59" s="15">
        <v>15</v>
      </c>
      <c r="V59" s="15">
        <v>14</v>
      </c>
      <c r="W59" s="15">
        <v>18</v>
      </c>
    </row>
    <row r="60" spans="1:23" x14ac:dyDescent="0.25">
      <c r="A60" s="1" t="s">
        <v>49</v>
      </c>
    </row>
    <row r="61" spans="1:23" x14ac:dyDescent="0.25">
      <c r="A61" s="1" t="s">
        <v>50</v>
      </c>
      <c r="B61" s="1" t="s">
        <v>37</v>
      </c>
      <c r="C61" s="15">
        <v>6</v>
      </c>
      <c r="D61" s="15">
        <v>6</v>
      </c>
      <c r="E61" s="15">
        <v>7</v>
      </c>
      <c r="F61" s="15">
        <v>7</v>
      </c>
      <c r="G61" s="15">
        <v>7</v>
      </c>
      <c r="H61" s="15">
        <v>7</v>
      </c>
      <c r="I61" s="15">
        <v>6</v>
      </c>
      <c r="J61" s="15">
        <v>15</v>
      </c>
      <c r="K61" s="15">
        <v>14</v>
      </c>
      <c r="L61" s="15">
        <v>18</v>
      </c>
      <c r="N61" s="15">
        <v>0</v>
      </c>
      <c r="O61" s="15">
        <v>7</v>
      </c>
      <c r="P61" s="15">
        <v>9</v>
      </c>
      <c r="Q61" s="15">
        <v>5</v>
      </c>
      <c r="R61" s="15">
        <v>-5</v>
      </c>
      <c r="S61" s="15">
        <v>-10</v>
      </c>
      <c r="T61" s="15">
        <v>-6</v>
      </c>
      <c r="U61" s="15">
        <v>13</v>
      </c>
      <c r="V61" s="15">
        <v>12</v>
      </c>
      <c r="W61" s="15">
        <v>16</v>
      </c>
    </row>
    <row r="62" spans="1:23" x14ac:dyDescent="0.25">
      <c r="A62" s="1" t="s">
        <v>51</v>
      </c>
      <c r="B62" s="1" t="s">
        <v>52</v>
      </c>
      <c r="C62" s="15">
        <v>6</v>
      </c>
      <c r="D62" s="15">
        <v>6</v>
      </c>
      <c r="E62" s="15">
        <v>7</v>
      </c>
      <c r="F62" s="15">
        <v>7</v>
      </c>
      <c r="G62" s="15">
        <v>7</v>
      </c>
      <c r="H62" s="15">
        <v>7</v>
      </c>
      <c r="I62" s="15">
        <v>6</v>
      </c>
      <c r="J62" s="15">
        <v>15</v>
      </c>
      <c r="K62" s="15">
        <v>14</v>
      </c>
      <c r="L62" s="15">
        <v>18</v>
      </c>
      <c r="N62" s="15">
        <v>-1</v>
      </c>
      <c r="O62" s="15">
        <v>3</v>
      </c>
      <c r="P62" s="15">
        <v>3</v>
      </c>
      <c r="Q62" s="15">
        <v>2</v>
      </c>
      <c r="R62" s="15">
        <v>-6</v>
      </c>
      <c r="S62" s="15">
        <v>-10</v>
      </c>
      <c r="T62" s="15">
        <v>-6</v>
      </c>
      <c r="U62" s="15">
        <v>13</v>
      </c>
      <c r="V62" s="15">
        <v>12</v>
      </c>
      <c r="W62" s="15">
        <v>16</v>
      </c>
    </row>
    <row r="63" spans="1:23" x14ac:dyDescent="0.25">
      <c r="A63" s="1" t="s">
        <v>53</v>
      </c>
      <c r="B63" s="1" t="s">
        <v>54</v>
      </c>
      <c r="C63" s="15">
        <v>6</v>
      </c>
      <c r="D63" s="15">
        <v>6</v>
      </c>
      <c r="E63" s="15">
        <v>7</v>
      </c>
      <c r="F63" s="15">
        <v>7</v>
      </c>
      <c r="G63" s="15">
        <v>7</v>
      </c>
      <c r="H63" s="15">
        <v>7</v>
      </c>
      <c r="I63" s="15">
        <v>6</v>
      </c>
      <c r="J63" s="15">
        <v>15</v>
      </c>
      <c r="K63" s="15">
        <v>14</v>
      </c>
      <c r="L63" s="15">
        <v>18</v>
      </c>
      <c r="N63" s="15">
        <v>7</v>
      </c>
      <c r="O63" s="15">
        <v>7</v>
      </c>
      <c r="P63" s="15">
        <v>5</v>
      </c>
      <c r="Q63" s="15">
        <v>5</v>
      </c>
      <c r="R63" s="15">
        <v>-5</v>
      </c>
      <c r="S63" s="15">
        <v>-10</v>
      </c>
      <c r="T63" s="15">
        <v>-5</v>
      </c>
      <c r="U63" s="15">
        <v>15</v>
      </c>
      <c r="V63" s="15">
        <v>14</v>
      </c>
      <c r="W63" s="15">
        <v>18</v>
      </c>
    </row>
    <row r="64" spans="1:23" x14ac:dyDescent="0.25">
      <c r="A64" s="1" t="s">
        <v>54</v>
      </c>
    </row>
    <row r="65" spans="1:23" x14ac:dyDescent="0.25">
      <c r="A65" s="1" t="s">
        <v>55</v>
      </c>
      <c r="B65" s="1" t="s">
        <v>37</v>
      </c>
      <c r="C65" s="15">
        <v>6</v>
      </c>
      <c r="D65" s="15">
        <v>6</v>
      </c>
      <c r="E65" s="15">
        <v>7</v>
      </c>
      <c r="F65" s="15">
        <v>7</v>
      </c>
      <c r="G65" s="15">
        <v>7</v>
      </c>
      <c r="H65" s="15">
        <v>7</v>
      </c>
      <c r="I65" s="15">
        <v>6</v>
      </c>
      <c r="J65" s="15">
        <v>15</v>
      </c>
      <c r="K65" s="15">
        <v>14</v>
      </c>
      <c r="L65" s="15">
        <v>18</v>
      </c>
      <c r="N65" s="15">
        <v>0</v>
      </c>
      <c r="O65" s="15">
        <v>7</v>
      </c>
      <c r="P65" s="15">
        <v>9</v>
      </c>
      <c r="Q65" s="15">
        <v>7</v>
      </c>
      <c r="R65" s="15">
        <v>-3</v>
      </c>
      <c r="S65" s="15">
        <v>-8</v>
      </c>
      <c r="T65" s="15">
        <v>-4</v>
      </c>
      <c r="U65" s="15">
        <v>15</v>
      </c>
      <c r="V65" s="15">
        <v>14</v>
      </c>
      <c r="W65" s="15">
        <v>18</v>
      </c>
    </row>
    <row r="66" spans="1:23" x14ac:dyDescent="0.25">
      <c r="A66" s="1" t="s">
        <v>56</v>
      </c>
      <c r="B66" s="1" t="s">
        <v>54</v>
      </c>
      <c r="C66" s="15">
        <v>6</v>
      </c>
      <c r="D66" s="15">
        <v>6</v>
      </c>
      <c r="E66" s="15">
        <v>7</v>
      </c>
      <c r="F66" s="15">
        <v>7</v>
      </c>
      <c r="G66" s="15">
        <v>7</v>
      </c>
      <c r="H66" s="15">
        <v>7</v>
      </c>
      <c r="I66" s="15">
        <v>6</v>
      </c>
      <c r="J66" s="15">
        <v>15</v>
      </c>
      <c r="K66" s="15">
        <v>14</v>
      </c>
      <c r="L66" s="15">
        <v>18</v>
      </c>
      <c r="N66" s="15">
        <v>7</v>
      </c>
      <c r="O66" s="15">
        <v>7</v>
      </c>
      <c r="P66" s="15">
        <v>5</v>
      </c>
      <c r="Q66" s="15">
        <v>5</v>
      </c>
      <c r="R66" s="15">
        <v>-5</v>
      </c>
      <c r="S66" s="15">
        <v>-8</v>
      </c>
      <c r="T66" s="15">
        <v>-4</v>
      </c>
      <c r="U66" s="15">
        <v>15</v>
      </c>
      <c r="V66" s="15">
        <v>14</v>
      </c>
      <c r="W66" s="15">
        <v>18</v>
      </c>
    </row>
    <row r="68" spans="1:23" x14ac:dyDescent="0.25">
      <c r="A68" s="14" t="s">
        <v>132</v>
      </c>
    </row>
    <row r="69" spans="1:23" x14ac:dyDescent="0.25">
      <c r="A69" s="1" t="s">
        <v>57</v>
      </c>
    </row>
    <row r="70" spans="1:23" x14ac:dyDescent="0.25">
      <c r="A70" s="1" t="s">
        <v>58</v>
      </c>
      <c r="B70" s="1" t="s">
        <v>59</v>
      </c>
      <c r="C70" s="15">
        <v>2</v>
      </c>
      <c r="D70" s="15">
        <v>2</v>
      </c>
      <c r="E70" s="15">
        <v>3</v>
      </c>
      <c r="F70" s="15">
        <v>3</v>
      </c>
      <c r="G70" s="15">
        <v>3</v>
      </c>
      <c r="H70" s="15">
        <v>3</v>
      </c>
      <c r="I70" s="15">
        <v>2</v>
      </c>
      <c r="J70" s="15">
        <v>10</v>
      </c>
      <c r="K70" s="15">
        <v>8</v>
      </c>
      <c r="L70" s="15">
        <v>15</v>
      </c>
      <c r="N70" s="15">
        <v>0</v>
      </c>
      <c r="O70" s="15">
        <v>0</v>
      </c>
      <c r="P70" s="15">
        <v>1</v>
      </c>
      <c r="Q70" s="15">
        <v>1</v>
      </c>
      <c r="R70" s="15">
        <v>3</v>
      </c>
      <c r="S70" s="15">
        <v>3</v>
      </c>
      <c r="T70" s="15">
        <v>2</v>
      </c>
      <c r="U70" s="15">
        <v>10</v>
      </c>
      <c r="V70" s="15">
        <v>8</v>
      </c>
      <c r="W70" s="15">
        <v>15</v>
      </c>
    </row>
    <row r="71" spans="1:23" x14ac:dyDescent="0.25">
      <c r="A71" s="1" t="s">
        <v>60</v>
      </c>
      <c r="B71" s="1" t="s">
        <v>59</v>
      </c>
      <c r="C71" s="15">
        <v>2</v>
      </c>
      <c r="D71" s="15">
        <v>2</v>
      </c>
      <c r="E71" s="15">
        <v>3</v>
      </c>
      <c r="F71" s="15">
        <v>3</v>
      </c>
      <c r="G71" s="15">
        <v>3</v>
      </c>
      <c r="H71" s="15">
        <v>3</v>
      </c>
      <c r="I71" s="15">
        <v>2</v>
      </c>
      <c r="J71" s="15">
        <v>10</v>
      </c>
      <c r="K71" s="15">
        <v>8</v>
      </c>
      <c r="L71" s="15">
        <v>15</v>
      </c>
      <c r="N71" s="15">
        <v>0</v>
      </c>
      <c r="O71" s="15">
        <v>0</v>
      </c>
      <c r="P71" s="15">
        <v>1</v>
      </c>
      <c r="Q71" s="15">
        <v>1</v>
      </c>
      <c r="R71" s="15">
        <v>3</v>
      </c>
      <c r="S71" s="15">
        <v>3</v>
      </c>
      <c r="T71" s="15">
        <v>2</v>
      </c>
      <c r="U71" s="15">
        <v>10</v>
      </c>
      <c r="V71" s="15">
        <v>8</v>
      </c>
      <c r="W71" s="15">
        <v>15</v>
      </c>
    </row>
    <row r="72" spans="1:23" x14ac:dyDescent="0.25">
      <c r="A72" s="1" t="s">
        <v>61</v>
      </c>
      <c r="B72" s="1" t="s">
        <v>59</v>
      </c>
      <c r="C72" s="15">
        <v>2</v>
      </c>
      <c r="D72" s="15">
        <v>2</v>
      </c>
      <c r="E72" s="15">
        <v>3</v>
      </c>
      <c r="F72" s="15">
        <v>3</v>
      </c>
      <c r="G72" s="15">
        <v>3</v>
      </c>
      <c r="H72" s="15">
        <v>3</v>
      </c>
      <c r="I72" s="15">
        <v>2</v>
      </c>
      <c r="J72" s="15">
        <v>10</v>
      </c>
      <c r="K72" s="15">
        <v>8</v>
      </c>
      <c r="L72" s="15">
        <v>15</v>
      </c>
      <c r="N72" s="15">
        <v>0</v>
      </c>
      <c r="O72" s="15">
        <v>0</v>
      </c>
      <c r="P72" s="15">
        <v>1</v>
      </c>
      <c r="Q72" s="15">
        <v>1</v>
      </c>
      <c r="R72" s="15">
        <v>3</v>
      </c>
      <c r="S72" s="15">
        <v>3</v>
      </c>
      <c r="T72" s="15">
        <v>2</v>
      </c>
      <c r="U72" s="15">
        <v>10</v>
      </c>
      <c r="V72" s="15">
        <v>8</v>
      </c>
      <c r="W72" s="15">
        <v>15</v>
      </c>
    </row>
    <row r="73" spans="1:23" x14ac:dyDescent="0.25">
      <c r="A73" s="1" t="s">
        <v>62</v>
      </c>
    </row>
    <row r="74" spans="1:23" x14ac:dyDescent="0.25">
      <c r="A74" s="1" t="s">
        <v>127</v>
      </c>
      <c r="B74" s="1" t="s">
        <v>59</v>
      </c>
      <c r="C74" s="15">
        <v>2</v>
      </c>
      <c r="D74" s="15">
        <v>2</v>
      </c>
      <c r="E74" s="15">
        <v>3</v>
      </c>
      <c r="F74" s="15">
        <v>3</v>
      </c>
      <c r="G74" s="15">
        <v>3</v>
      </c>
      <c r="H74" s="15">
        <v>3</v>
      </c>
      <c r="I74" s="15">
        <v>2</v>
      </c>
      <c r="J74" s="15">
        <v>10</v>
      </c>
      <c r="K74" s="15">
        <v>8</v>
      </c>
      <c r="L74" s="15">
        <v>15</v>
      </c>
      <c r="N74" s="15">
        <v>0</v>
      </c>
      <c r="O74" s="15">
        <v>0</v>
      </c>
      <c r="P74" s="15">
        <v>1</v>
      </c>
      <c r="Q74" s="15">
        <v>1</v>
      </c>
      <c r="R74" s="15">
        <v>1</v>
      </c>
      <c r="S74" s="15">
        <v>7</v>
      </c>
      <c r="T74" s="15">
        <v>6</v>
      </c>
      <c r="U74" s="15">
        <v>10</v>
      </c>
      <c r="V74" s="15">
        <v>8</v>
      </c>
      <c r="W74" s="15">
        <v>15</v>
      </c>
    </row>
    <row r="75" spans="1:23" x14ac:dyDescent="0.25">
      <c r="A75" s="1" t="s">
        <v>128</v>
      </c>
      <c r="B75" s="1" t="s">
        <v>59</v>
      </c>
      <c r="C75" s="15">
        <v>2</v>
      </c>
      <c r="D75" s="15">
        <v>2</v>
      </c>
      <c r="E75" s="15">
        <v>3</v>
      </c>
      <c r="F75" s="15">
        <v>3</v>
      </c>
      <c r="G75" s="15">
        <v>3</v>
      </c>
      <c r="H75" s="15">
        <v>3</v>
      </c>
      <c r="I75" s="15">
        <v>2</v>
      </c>
      <c r="J75" s="15">
        <v>10</v>
      </c>
      <c r="K75" s="15">
        <v>8</v>
      </c>
      <c r="L75" s="15">
        <v>15</v>
      </c>
      <c r="N75" s="15">
        <v>0</v>
      </c>
      <c r="O75" s="15">
        <v>0</v>
      </c>
      <c r="P75" s="15">
        <v>1</v>
      </c>
      <c r="Q75" s="15">
        <v>1</v>
      </c>
      <c r="R75" s="15">
        <v>7</v>
      </c>
      <c r="S75" s="15">
        <v>7</v>
      </c>
      <c r="T75" s="15">
        <v>2</v>
      </c>
      <c r="U75" s="15">
        <v>10</v>
      </c>
      <c r="V75" s="15">
        <v>8</v>
      </c>
      <c r="W75" s="15">
        <v>15</v>
      </c>
    </row>
    <row r="76" spans="1:23" x14ac:dyDescent="0.25">
      <c r="A76" s="1" t="s">
        <v>64</v>
      </c>
    </row>
    <row r="77" spans="1:23" x14ac:dyDescent="0.25">
      <c r="A77" s="1" t="s">
        <v>65</v>
      </c>
      <c r="B77" s="1" t="s">
        <v>66</v>
      </c>
      <c r="C77" s="15">
        <v>2</v>
      </c>
      <c r="D77" s="15">
        <v>2</v>
      </c>
      <c r="E77" s="15">
        <v>3</v>
      </c>
      <c r="F77" s="15">
        <v>3</v>
      </c>
      <c r="G77" s="15">
        <v>3</v>
      </c>
      <c r="H77" s="15">
        <v>3</v>
      </c>
      <c r="I77" s="15">
        <v>2</v>
      </c>
      <c r="J77" s="15">
        <v>10</v>
      </c>
      <c r="K77" s="15">
        <v>8</v>
      </c>
      <c r="L77" s="15">
        <v>15</v>
      </c>
      <c r="N77" s="15">
        <v>-3</v>
      </c>
      <c r="O77" s="15">
        <v>-7</v>
      </c>
      <c r="P77" s="15">
        <v>0</v>
      </c>
      <c r="Q77" s="15">
        <v>1</v>
      </c>
      <c r="R77" s="15">
        <v>-1</v>
      </c>
      <c r="S77" s="15">
        <v>7</v>
      </c>
      <c r="T77" s="15">
        <v>6</v>
      </c>
      <c r="U77" s="15">
        <v>8</v>
      </c>
      <c r="V77" s="15">
        <v>8</v>
      </c>
      <c r="W77" s="15">
        <v>15</v>
      </c>
    </row>
    <row r="78" spans="1:23" x14ac:dyDescent="0.25">
      <c r="A78" s="1" t="s">
        <v>67</v>
      </c>
      <c r="B78" s="1" t="s">
        <v>66</v>
      </c>
      <c r="C78" s="15">
        <v>2</v>
      </c>
      <c r="D78" s="15">
        <v>2</v>
      </c>
      <c r="E78" s="15">
        <v>3</v>
      </c>
      <c r="F78" s="15">
        <v>3</v>
      </c>
      <c r="G78" s="15">
        <v>3</v>
      </c>
      <c r="H78" s="15">
        <v>3</v>
      </c>
      <c r="I78" s="15">
        <v>2</v>
      </c>
      <c r="J78" s="15">
        <v>10</v>
      </c>
      <c r="K78" s="15">
        <v>8</v>
      </c>
      <c r="L78" s="15">
        <v>15</v>
      </c>
      <c r="N78" s="15">
        <v>-3</v>
      </c>
      <c r="O78" s="15">
        <v>-7</v>
      </c>
      <c r="P78" s="15">
        <v>0</v>
      </c>
      <c r="Q78" s="15">
        <v>1</v>
      </c>
      <c r="R78" s="15">
        <v>-1</v>
      </c>
      <c r="S78" s="15">
        <v>7</v>
      </c>
      <c r="T78" s="15">
        <v>6</v>
      </c>
      <c r="U78" s="15">
        <v>8</v>
      </c>
      <c r="V78" s="15">
        <v>8</v>
      </c>
      <c r="W78" s="15">
        <v>15</v>
      </c>
    </row>
    <row r="80" spans="1:23" x14ac:dyDescent="0.25">
      <c r="N80" s="1"/>
      <c r="O80" s="1"/>
      <c r="P80" s="1"/>
      <c r="Q80" s="1"/>
      <c r="R80" s="1"/>
      <c r="S80" s="1"/>
      <c r="T80" s="1"/>
      <c r="U80" s="1"/>
      <c r="V80" s="1"/>
      <c r="W80" s="1"/>
    </row>
    <row r="81" spans="14:23" x14ac:dyDescent="0.25">
      <c r="N81" s="1"/>
      <c r="O81" s="1"/>
      <c r="P81" s="1"/>
      <c r="Q81" s="1"/>
      <c r="R81" s="1"/>
      <c r="S81" s="1"/>
      <c r="T81" s="1"/>
      <c r="U81" s="1"/>
      <c r="V81" s="1"/>
      <c r="W81" s="1"/>
    </row>
    <row r="82" spans="14:23" x14ac:dyDescent="0.25">
      <c r="N82" s="1"/>
      <c r="O82" s="1"/>
      <c r="P82" s="1"/>
      <c r="Q82" s="1"/>
      <c r="R82" s="1"/>
      <c r="S82" s="1"/>
      <c r="T82" s="1"/>
      <c r="U82" s="1"/>
      <c r="V82" s="1"/>
      <c r="W82" s="1"/>
    </row>
    <row r="83" spans="14:23" x14ac:dyDescent="0.25">
      <c r="N83" s="1"/>
      <c r="O83" s="1"/>
      <c r="P83" s="1"/>
      <c r="Q83" s="1"/>
      <c r="R83" s="1"/>
      <c r="S83" s="1"/>
      <c r="T83" s="1"/>
      <c r="U83" s="1"/>
      <c r="V83" s="1"/>
      <c r="W83" s="1"/>
    </row>
    <row r="84" spans="14:23" x14ac:dyDescent="0.25">
      <c r="N84" s="1"/>
      <c r="O84" s="1"/>
      <c r="P84" s="1"/>
      <c r="Q84" s="1"/>
      <c r="R84" s="1"/>
      <c r="S84" s="1"/>
      <c r="T84" s="1"/>
      <c r="U84" s="1"/>
      <c r="V84" s="1"/>
      <c r="W84" s="1"/>
    </row>
    <row r="85" spans="14:23" x14ac:dyDescent="0.25">
      <c r="N85" s="1"/>
      <c r="O85" s="1"/>
      <c r="P85" s="1"/>
      <c r="Q85" s="1"/>
      <c r="R85" s="1"/>
      <c r="S85" s="1"/>
      <c r="T85" s="1"/>
      <c r="U85" s="1"/>
      <c r="V85" s="1"/>
      <c r="W85" s="1"/>
    </row>
    <row r="86" spans="14:23" x14ac:dyDescent="0.25">
      <c r="N86" s="1"/>
      <c r="O86" s="1"/>
      <c r="P86" s="1"/>
      <c r="Q86" s="1"/>
      <c r="R86" s="1"/>
      <c r="S86" s="1"/>
      <c r="T86" s="1"/>
      <c r="U86" s="1"/>
      <c r="V86" s="1"/>
      <c r="W86" s="1"/>
    </row>
    <row r="87" spans="14:23" x14ac:dyDescent="0.25">
      <c r="N87" s="1"/>
      <c r="O87" s="1"/>
      <c r="P87" s="1"/>
      <c r="Q87" s="1"/>
      <c r="R87" s="1"/>
      <c r="S87" s="1"/>
      <c r="T87" s="1"/>
      <c r="U87" s="1"/>
      <c r="V87" s="1"/>
      <c r="W87" s="1"/>
    </row>
    <row r="88" spans="14:23" x14ac:dyDescent="0.25">
      <c r="N88" s="1"/>
      <c r="O88" s="1"/>
      <c r="P88" s="1"/>
      <c r="Q88" s="1"/>
      <c r="R88" s="1"/>
      <c r="S88" s="1"/>
      <c r="T88" s="1"/>
      <c r="U88" s="1"/>
      <c r="V88" s="1"/>
      <c r="W88" s="1"/>
    </row>
    <row r="89" spans="14:23" x14ac:dyDescent="0.25">
      <c r="N89" s="1"/>
      <c r="O89" s="1"/>
      <c r="P89" s="1"/>
      <c r="Q89" s="1"/>
      <c r="R89" s="1"/>
      <c r="S89" s="1"/>
      <c r="T89" s="1"/>
      <c r="U89" s="1"/>
      <c r="V89" s="1"/>
      <c r="W89"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activeCell="C14" sqref="C14"/>
    </sheetView>
  </sheetViews>
  <sheetFormatPr defaultColWidth="9.109375" defaultRowHeight="13.5" customHeight="1" x14ac:dyDescent="0.25"/>
  <cols>
    <col min="1" max="1" width="22.33203125" style="1" customWidth="1"/>
    <col min="2" max="2" width="3.88671875" style="1" customWidth="1"/>
    <col min="3" max="14" width="13.33203125" style="15" customWidth="1"/>
    <col min="15" max="15" width="9.109375" style="1"/>
    <col min="16" max="17" width="9.44140625" style="1" bestFit="1" customWidth="1"/>
    <col min="18" max="18" width="9.109375" style="1"/>
    <col min="19" max="20" width="9.44140625" style="1" bestFit="1" customWidth="1"/>
    <col min="21" max="16384" width="9.109375" style="1"/>
  </cols>
  <sheetData>
    <row r="1" spans="1:14" ht="13.5" customHeight="1" x14ac:dyDescent="0.25">
      <c r="A1" s="14" t="s">
        <v>108</v>
      </c>
      <c r="B1" s="14"/>
    </row>
    <row r="3" spans="1:14" ht="13.5" customHeight="1" x14ac:dyDescent="0.25">
      <c r="A3" s="33" t="s">
        <v>151</v>
      </c>
      <c r="B3" s="33"/>
    </row>
    <row r="4" spans="1:14" ht="13.5" customHeight="1" x14ac:dyDescent="0.25">
      <c r="A4" s="35" t="s">
        <v>1</v>
      </c>
      <c r="B4" s="35"/>
      <c r="C4" s="35">
        <v>1850</v>
      </c>
      <c r="D4" s="35">
        <v>1860</v>
      </c>
      <c r="E4" s="35">
        <v>1870</v>
      </c>
      <c r="F4" s="35">
        <v>1880</v>
      </c>
      <c r="G4" s="35">
        <v>1890</v>
      </c>
      <c r="H4" s="35">
        <v>1900</v>
      </c>
      <c r="I4" s="35">
        <v>1910</v>
      </c>
      <c r="J4" s="35">
        <v>1920</v>
      </c>
      <c r="K4" s="35">
        <v>1930</v>
      </c>
      <c r="L4" s="35">
        <v>1940</v>
      </c>
      <c r="M4" s="35">
        <v>1950</v>
      </c>
      <c r="N4" s="35">
        <v>1960</v>
      </c>
    </row>
    <row r="5" spans="1:14" ht="13.5" customHeight="1" x14ac:dyDescent="0.25">
      <c r="A5" s="1" t="s">
        <v>138</v>
      </c>
      <c r="C5" s="87">
        <f>'NORTH AFRICA'!C10</f>
        <v>12754458.930183277</v>
      </c>
      <c r="D5" s="87">
        <f>'NORTH AFRICA'!D10</f>
        <v>14102954.141433097</v>
      </c>
      <c r="E5" s="87">
        <f>'NORTH AFRICA'!E10</f>
        <v>15594022.185032587</v>
      </c>
      <c r="F5" s="87">
        <f>'NORTH AFRICA'!F10</f>
        <v>17242736.909486819</v>
      </c>
      <c r="G5" s="87">
        <f>'NORTH AFRICA'!G10</f>
        <v>19382901.866317429</v>
      </c>
      <c r="H5" s="87">
        <f>'NORTH AFRICA'!H10</f>
        <v>21860925.582760498</v>
      </c>
      <c r="I5" s="87">
        <f>'NORTH AFRICA'!I10</f>
        <v>25419765.594605185</v>
      </c>
      <c r="J5" s="87">
        <f>'NORTH AFRICA'!J10</f>
        <v>27609924.534600522</v>
      </c>
      <c r="K5" s="87">
        <f>'NORTH AFRICA'!K10</f>
        <v>30836155.653071936</v>
      </c>
      <c r="L5" s="87">
        <f>'NORTH AFRICA'!L10</f>
        <v>36032363.940445177</v>
      </c>
      <c r="M5" s="87">
        <f>'NORTH AFRICA'!M10</f>
        <v>44254056.024770662</v>
      </c>
      <c r="N5" s="87">
        <f>'NORTH AFRICA'!N10</f>
        <v>55852999.99999997</v>
      </c>
    </row>
    <row r="6" spans="1:14" ht="13.5" customHeight="1" x14ac:dyDescent="0.25">
      <c r="A6" s="1" t="s">
        <v>139</v>
      </c>
      <c r="C6" s="87">
        <f>'SOUTHERN AFRICA'!C10</f>
        <v>4134877.6914968942</v>
      </c>
      <c r="D6" s="87">
        <f>'SOUTHERN AFRICA'!D10</f>
        <v>4572047.3743983051</v>
      </c>
      <c r="E6" s="87">
        <f>'SOUTHERN AFRICA'!E10</f>
        <v>5055437.8516997863</v>
      </c>
      <c r="F6" s="87">
        <f>'SOUTHERN AFRICA'!F10</f>
        <v>5589935.9257541355</v>
      </c>
      <c r="G6" s="87">
        <f>'SOUTHERN AFRICA'!G10</f>
        <v>6180945.0676028896</v>
      </c>
      <c r="H6" s="87">
        <f>'SOUTHERN AFRICA'!H10</f>
        <v>6834440.042990366</v>
      </c>
      <c r="I6" s="87">
        <f>'SOUTHERN AFRICA'!I10</f>
        <v>8045385.688261224</v>
      </c>
      <c r="J6" s="87">
        <f>'SOUTHERN AFRICA'!J10</f>
        <v>9383432.3161029629</v>
      </c>
      <c r="K6" s="87">
        <f>'SOUTHERN AFRICA'!K10</f>
        <v>11552875.578843411</v>
      </c>
      <c r="L6" s="87">
        <f>'SOUTHERN AFRICA'!L10</f>
        <v>14108394.830961745</v>
      </c>
      <c r="M6" s="87">
        <f>'SOUTHERN AFRICA'!M10</f>
        <v>17062031.082589805</v>
      </c>
      <c r="N6" s="87">
        <f>'SOUTHERN AFRICA'!N10</f>
        <v>22077981.999999959</v>
      </c>
    </row>
    <row r="7" spans="1:14" ht="13.5" customHeight="1" x14ac:dyDescent="0.25">
      <c r="A7" s="1" t="s">
        <v>145</v>
      </c>
      <c r="C7" s="87">
        <f>'WEST AFRICA'!C27</f>
        <v>25882896.182964537</v>
      </c>
      <c r="D7" s="87">
        <f>'WEST AFRICA'!D27</f>
        <v>26939302.718679227</v>
      </c>
      <c r="E7" s="87">
        <f>'WEST AFRICA'!E27</f>
        <v>28186966.982379727</v>
      </c>
      <c r="F7" s="87">
        <f>'WEST AFRICA'!F27</f>
        <v>29880034.749970976</v>
      </c>
      <c r="G7" s="87">
        <f>'WEST AFRICA'!G27</f>
        <v>31797076.635453012</v>
      </c>
      <c r="H7" s="87">
        <f>'WEST AFRICA'!H27</f>
        <v>33732255.103436545</v>
      </c>
      <c r="I7" s="87">
        <f>'WEST AFRICA'!I27</f>
        <v>36817558.521387249</v>
      </c>
      <c r="J7" s="87">
        <f>'WEST AFRICA'!J27</f>
        <v>39969468.159044735</v>
      </c>
      <c r="K7" s="87">
        <f>'WEST AFRICA'!K27</f>
        <v>46548420.88165018</v>
      </c>
      <c r="L7" s="87">
        <f>'WEST AFRICA'!L27</f>
        <v>53640644.733046196</v>
      </c>
      <c r="M7" s="87">
        <f>'WEST AFRICA'!M27</f>
        <v>63983000</v>
      </c>
      <c r="N7" s="87">
        <f>'WEST AFRICA'!N27</f>
        <v>80067000</v>
      </c>
    </row>
    <row r="8" spans="1:14" ht="13.5" customHeight="1" x14ac:dyDescent="0.25">
      <c r="A8" s="1" t="s">
        <v>146</v>
      </c>
      <c r="C8" s="87">
        <f>'EAST AFRICA'!C19</f>
        <v>25836791.212484226</v>
      </c>
      <c r="D8" s="87">
        <f>'EAST AFRICA'!D19</f>
        <v>26296979.84097011</v>
      </c>
      <c r="E8" s="87">
        <f>'EAST AFRICA'!E19</f>
        <v>26720918.32548276</v>
      </c>
      <c r="F8" s="87">
        <f>'EAST AFRICA'!F19</f>
        <v>27241864.640568871</v>
      </c>
      <c r="G8" s="87">
        <f>'EAST AFRICA'!G19</f>
        <v>28248247.037307683</v>
      </c>
      <c r="H8" s="87">
        <f>'EAST AFRICA'!H19</f>
        <v>26910115.856498405</v>
      </c>
      <c r="I8" s="87">
        <f>'EAST AFRICA'!I19</f>
        <v>25160754.923441045</v>
      </c>
      <c r="J8" s="87">
        <f>'EAST AFRICA'!J19</f>
        <v>24550780.170941245</v>
      </c>
      <c r="K8" s="87">
        <f>'EAST AFRICA'!K19</f>
        <v>28651618.029702969</v>
      </c>
      <c r="L8" s="87">
        <f>'EAST AFRICA'!L19</f>
        <v>32925221.301454797</v>
      </c>
      <c r="M8" s="87">
        <f>'EAST AFRICA'!M19</f>
        <v>39355595</v>
      </c>
      <c r="N8" s="87">
        <f>'EAST AFRICA'!N19</f>
        <v>50367595</v>
      </c>
    </row>
    <row r="9" spans="1:14" ht="13.5" customHeight="1" x14ac:dyDescent="0.25">
      <c r="A9" s="1" t="s">
        <v>147</v>
      </c>
      <c r="C9" s="87">
        <f>'CENTRAL AFRICA'!C24</f>
        <v>17050814.737867247</v>
      </c>
      <c r="D9" s="87">
        <f>'CENTRAL AFRICA'!D24</f>
        <v>17452402.827931166</v>
      </c>
      <c r="E9" s="87">
        <f>'CENTRAL AFRICA'!E24</f>
        <v>18425991.945380911</v>
      </c>
      <c r="F9" s="87">
        <f>'CENTRAL AFRICA'!F24</f>
        <v>19605385.431130961</v>
      </c>
      <c r="G9" s="87">
        <f>'CENTRAL AFRICA'!G24</f>
        <v>20551021.838807337</v>
      </c>
      <c r="H9" s="87">
        <f>'CENTRAL AFRICA'!H24</f>
        <v>19520878.558042672</v>
      </c>
      <c r="I9" s="87">
        <f>'CENTRAL AFRICA'!I24</f>
        <v>17887991.461025104</v>
      </c>
      <c r="J9" s="87">
        <f>'CENTRAL AFRICA'!J24</f>
        <v>16993673.884373084</v>
      </c>
      <c r="K9" s="87">
        <f>'CENTRAL AFRICA'!K24</f>
        <v>19436414.314927239</v>
      </c>
      <c r="L9" s="87">
        <f>'CENTRAL AFRICA'!L24</f>
        <v>22035492.76619361</v>
      </c>
      <c r="M9" s="87">
        <f>'CENTRAL AFRICA'!M24</f>
        <v>26044000</v>
      </c>
      <c r="N9" s="87">
        <f>'CENTRAL AFRICA'!N24</f>
        <v>32109000</v>
      </c>
    </row>
    <row r="10" spans="1:14" ht="13.5" customHeight="1" x14ac:dyDescent="0.25">
      <c r="A10" s="1" t="s">
        <v>199</v>
      </c>
      <c r="C10" s="87">
        <f>'NORTHEAST AFRICA'!C13</f>
        <v>20080326.348158985</v>
      </c>
      <c r="D10" s="87">
        <f>'NORTHEAST AFRICA'!D13</f>
        <v>19886239.616152544</v>
      </c>
      <c r="E10" s="87">
        <f>'NORTHEAST AFRICA'!E13</f>
        <v>19454581.563909259</v>
      </c>
      <c r="F10" s="87">
        <f>'NORTHEAST AFRICA'!F13</f>
        <v>19590421.207247708</v>
      </c>
      <c r="G10" s="87">
        <f>'NORTHEAST AFRICA'!G13</f>
        <v>19787209.343243964</v>
      </c>
      <c r="H10" s="87">
        <f>'NORTHEAST AFRICA'!H13</f>
        <v>19941231.544626061</v>
      </c>
      <c r="I10" s="87">
        <f>'NORTHEAST AFRICA'!I13</f>
        <v>21315235.514748149</v>
      </c>
      <c r="J10" s="87">
        <f>'NORTHEAST AFRICA'!J13</f>
        <v>22527735.111206867</v>
      </c>
      <c r="K10" s="87">
        <f>'NORTHEAST AFRICA'!K13</f>
        <v>24738248.466119792</v>
      </c>
      <c r="L10" s="87">
        <f>'NORTHEAST AFRICA'!L13</f>
        <v>26790095.901474439</v>
      </c>
      <c r="M10" s="87">
        <f>'NORTHEAST AFRICA'!M13</f>
        <v>31091000</v>
      </c>
      <c r="N10" s="87">
        <f>'NORTHEAST AFRICA'!N13</f>
        <v>38709000</v>
      </c>
    </row>
    <row r="11" spans="1:14" ht="13.5" customHeight="1" x14ac:dyDescent="0.25">
      <c r="A11" s="14" t="s">
        <v>103</v>
      </c>
      <c r="B11" s="14"/>
      <c r="C11" s="88">
        <f>SUM(C5:C10)</f>
        <v>105740165.10315517</v>
      </c>
      <c r="D11" s="88">
        <f t="shared" ref="D11:N11" si="0">SUM(D5:D10)</f>
        <v>109249926.51956445</v>
      </c>
      <c r="E11" s="88">
        <f t="shared" si="0"/>
        <v>113437918.85388504</v>
      </c>
      <c r="F11" s="88">
        <f t="shared" si="0"/>
        <v>119150378.86415946</v>
      </c>
      <c r="G11" s="88">
        <f t="shared" si="0"/>
        <v>125947401.78873229</v>
      </c>
      <c r="H11" s="88">
        <f t="shared" si="0"/>
        <v>128799846.68835455</v>
      </c>
      <c r="I11" s="88">
        <f t="shared" si="0"/>
        <v>134646691.70346797</v>
      </c>
      <c r="J11" s="88">
        <f t="shared" si="0"/>
        <v>141035014.17626941</v>
      </c>
      <c r="K11" s="88">
        <f t="shared" si="0"/>
        <v>161763732.92431554</v>
      </c>
      <c r="L11" s="88">
        <f t="shared" si="0"/>
        <v>185532213.47357595</v>
      </c>
      <c r="M11" s="88">
        <f t="shared" si="0"/>
        <v>221789682.10736048</v>
      </c>
      <c r="N11" s="88">
        <f t="shared" si="0"/>
        <v>279183576.99999994</v>
      </c>
    </row>
    <row r="12" spans="1:14" ht="13.5" customHeight="1" x14ac:dyDescent="0.25">
      <c r="A12" s="14" t="s">
        <v>109</v>
      </c>
      <c r="B12" s="14"/>
      <c r="D12" s="30">
        <f t="shared" ref="D12:N12" si="1">((D11/C11)^(1/10))*100-100</f>
        <v>0.32706719308042409</v>
      </c>
      <c r="E12" s="30">
        <f t="shared" si="1"/>
        <v>0.37688398269676782</v>
      </c>
      <c r="F12" s="30">
        <f t="shared" si="1"/>
        <v>0.49251555452609352</v>
      </c>
      <c r="G12" s="30">
        <f t="shared" si="1"/>
        <v>0.55632165761775809</v>
      </c>
      <c r="H12" s="30">
        <f t="shared" si="1"/>
        <v>0.22420345777689477</v>
      </c>
      <c r="I12" s="30">
        <f t="shared" si="1"/>
        <v>0.44493316125362981</v>
      </c>
      <c r="J12" s="30">
        <f t="shared" si="1"/>
        <v>0.46461538254405355</v>
      </c>
      <c r="K12" s="30">
        <f t="shared" si="1"/>
        <v>1.38073170604099</v>
      </c>
      <c r="L12" s="30">
        <f t="shared" si="1"/>
        <v>1.3803570813917077</v>
      </c>
      <c r="M12" s="30">
        <f t="shared" si="1"/>
        <v>1.8010368295035022</v>
      </c>
      <c r="N12" s="30">
        <f t="shared" si="1"/>
        <v>2.3280864621157065</v>
      </c>
    </row>
    <row r="14" spans="1:14" ht="13.5" customHeight="1" x14ac:dyDescent="0.25">
      <c r="A14" s="33" t="s">
        <v>97</v>
      </c>
      <c r="B14" s="33"/>
      <c r="C14" s="28"/>
      <c r="D14" s="28"/>
      <c r="E14" s="28"/>
      <c r="F14" s="28"/>
      <c r="G14" s="28"/>
      <c r="H14" s="28"/>
      <c r="I14" s="28"/>
      <c r="J14" s="28"/>
      <c r="K14" s="28"/>
      <c r="L14" s="28"/>
      <c r="M14" s="35"/>
      <c r="N14" s="35"/>
    </row>
    <row r="15" spans="1:14" ht="13.5" customHeight="1" x14ac:dyDescent="0.25">
      <c r="A15" s="35" t="s">
        <v>1</v>
      </c>
      <c r="B15" s="35"/>
      <c r="C15" s="35">
        <v>1850</v>
      </c>
      <c r="D15" s="35">
        <v>1860</v>
      </c>
      <c r="E15" s="35">
        <v>1870</v>
      </c>
      <c r="F15" s="35">
        <v>1880</v>
      </c>
      <c r="G15" s="35">
        <v>1890</v>
      </c>
      <c r="H15" s="35">
        <v>1900</v>
      </c>
      <c r="I15" s="35">
        <v>1910</v>
      </c>
      <c r="J15" s="35">
        <v>1920</v>
      </c>
      <c r="K15" s="35">
        <v>1930</v>
      </c>
      <c r="L15" s="35">
        <v>1940</v>
      </c>
      <c r="M15" s="35">
        <v>1950</v>
      </c>
      <c r="N15" s="35">
        <v>1960</v>
      </c>
    </row>
    <row r="16" spans="1:14" ht="13.5" customHeight="1" x14ac:dyDescent="0.25">
      <c r="A16" s="1" t="s">
        <v>140</v>
      </c>
      <c r="C16" s="87">
        <v>24618105.145348907</v>
      </c>
      <c r="D16" s="87">
        <v>25800914.484096963</v>
      </c>
      <c r="E16" s="87">
        <v>26886195.304937381</v>
      </c>
      <c r="F16" s="87">
        <v>28161601.656657383</v>
      </c>
      <c r="G16" s="87">
        <v>29144590.595181488</v>
      </c>
      <c r="H16" s="87">
        <v>30163968.861546993</v>
      </c>
      <c r="I16" s="87">
        <v>31150661.45608316</v>
      </c>
      <c r="J16" s="87">
        <v>31779029.280332595</v>
      </c>
      <c r="K16" s="87">
        <v>35102354.15739014</v>
      </c>
      <c r="L16" s="87">
        <v>38012663.251716621</v>
      </c>
      <c r="M16" s="87">
        <v>44113000</v>
      </c>
      <c r="N16" s="87">
        <v>55869000</v>
      </c>
    </row>
    <row r="17" spans="1:14" ht="13.5" customHeight="1" x14ac:dyDescent="0.25">
      <c r="A17" s="1" t="s">
        <v>141</v>
      </c>
      <c r="C17" s="87">
        <v>9656475.2562723197</v>
      </c>
      <c r="D17" s="87">
        <v>9766446.5461634211</v>
      </c>
      <c r="E17" s="87">
        <v>9859978.7706602868</v>
      </c>
      <c r="F17" s="87">
        <v>10019095.131757041</v>
      </c>
      <c r="G17" s="87">
        <v>10245470.604507683</v>
      </c>
      <c r="H17" s="87">
        <v>10637853.778343296</v>
      </c>
      <c r="I17" s="87">
        <v>11068858.972712683</v>
      </c>
      <c r="J17" s="87">
        <v>11292239.210167408</v>
      </c>
      <c r="K17" s="87">
        <v>12473657.276986865</v>
      </c>
      <c r="L17" s="87">
        <v>13508251.206639186</v>
      </c>
      <c r="M17" s="87">
        <v>15676877</v>
      </c>
      <c r="N17" s="87">
        <v>20813032</v>
      </c>
    </row>
    <row r="18" spans="1:14" ht="13.5" customHeight="1" x14ac:dyDescent="0.25">
      <c r="A18" s="1" t="s">
        <v>142</v>
      </c>
      <c r="C18" s="87">
        <v>39276808.374289744</v>
      </c>
      <c r="D18" s="87">
        <v>39279897.718140364</v>
      </c>
      <c r="E18" s="87">
        <v>42589577.313523591</v>
      </c>
      <c r="F18" s="87">
        <v>43413030.083002657</v>
      </c>
      <c r="G18" s="87">
        <v>44455566.783591047</v>
      </c>
      <c r="H18" s="87">
        <v>45417567.777991854</v>
      </c>
      <c r="I18" s="87">
        <v>47641405.606198713</v>
      </c>
      <c r="J18" s="87">
        <v>49670522.913921282</v>
      </c>
      <c r="K18" s="87">
        <v>55045281.181163505</v>
      </c>
      <c r="L18" s="87">
        <v>59765401.660463974</v>
      </c>
      <c r="M18" s="87">
        <v>63983000</v>
      </c>
      <c r="N18" s="87">
        <v>80067000</v>
      </c>
    </row>
    <row r="19" spans="1:14" ht="13.5" customHeight="1" x14ac:dyDescent="0.25">
      <c r="A19" s="1" t="s">
        <v>143</v>
      </c>
      <c r="C19" s="87">
        <v>27654773.804793939</v>
      </c>
      <c r="D19" s="87">
        <v>27043076.45662665</v>
      </c>
      <c r="E19" s="87">
        <v>26400885.089468922</v>
      </c>
      <c r="F19" s="87">
        <v>25859953.223603562</v>
      </c>
      <c r="G19" s="87">
        <v>25765459.405288242</v>
      </c>
      <c r="H19" s="87">
        <v>26065526.199335765</v>
      </c>
      <c r="I19" s="87">
        <v>27208607.674985141</v>
      </c>
      <c r="J19" s="87">
        <v>28189778.807406738</v>
      </c>
      <c r="K19" s="87">
        <v>31314158.040654272</v>
      </c>
      <c r="L19" s="87">
        <v>33911426.596429445</v>
      </c>
      <c r="M19" s="87">
        <v>39355595</v>
      </c>
      <c r="N19" s="87">
        <v>50367595</v>
      </c>
    </row>
    <row r="20" spans="1:14" ht="13.5" customHeight="1" x14ac:dyDescent="0.25">
      <c r="A20" s="1" t="s">
        <v>144</v>
      </c>
      <c r="C20" s="87">
        <v>18295111.101442102</v>
      </c>
      <c r="D20" s="87">
        <v>17992840.651100822</v>
      </c>
      <c r="E20" s="87">
        <v>18253277.501943778</v>
      </c>
      <c r="F20" s="87">
        <v>18661879.659114994</v>
      </c>
      <c r="G20" s="87">
        <v>18796577.949406214</v>
      </c>
      <c r="H20" s="87">
        <v>18960359.145115454</v>
      </c>
      <c r="I20" s="87">
        <v>19400250.171103269</v>
      </c>
      <c r="J20" s="87">
        <v>19571994.8349884</v>
      </c>
      <c r="K20" s="87">
        <v>21300313.397390317</v>
      </c>
      <c r="L20" s="87">
        <v>22751564.954714127</v>
      </c>
      <c r="M20" s="87">
        <v>26044000</v>
      </c>
      <c r="N20" s="87">
        <v>32109000</v>
      </c>
    </row>
    <row r="21" spans="1:14" ht="13.5" customHeight="1" x14ac:dyDescent="0.25">
      <c r="A21" s="1" t="s">
        <v>200</v>
      </c>
      <c r="C21" s="87">
        <v>20080326.348158985</v>
      </c>
      <c r="D21" s="87">
        <v>19886239.616152544</v>
      </c>
      <c r="E21" s="87">
        <v>19454581.563909259</v>
      </c>
      <c r="F21" s="87">
        <v>19590421.207247708</v>
      </c>
      <c r="G21" s="87">
        <v>19787209.343243964</v>
      </c>
      <c r="H21" s="87">
        <v>19941231.544626061</v>
      </c>
      <c r="I21" s="87">
        <v>21315235.514748149</v>
      </c>
      <c r="J21" s="87">
        <v>22527735.111206867</v>
      </c>
      <c r="K21" s="87">
        <v>24738248.466119792</v>
      </c>
      <c r="L21" s="87">
        <v>26790095.901474439</v>
      </c>
      <c r="M21" s="87">
        <v>31091000</v>
      </c>
      <c r="N21" s="87">
        <v>38709000</v>
      </c>
    </row>
    <row r="22" spans="1:14" ht="13.5" customHeight="1" x14ac:dyDescent="0.25">
      <c r="A22" s="14" t="s">
        <v>103</v>
      </c>
      <c r="B22" s="14"/>
      <c r="C22" s="88">
        <f>SUM(C16:C21)</f>
        <v>139581600.03030598</v>
      </c>
      <c r="D22" s="88">
        <f t="shared" ref="D22:N22" si="2">SUM(D16:D21)</f>
        <v>139769415.47228077</v>
      </c>
      <c r="E22" s="88">
        <f t="shared" si="2"/>
        <v>143444495.54444322</v>
      </c>
      <c r="F22" s="88">
        <f t="shared" si="2"/>
        <v>145705980.96138334</v>
      </c>
      <c r="G22" s="88">
        <f t="shared" si="2"/>
        <v>148194874.68121862</v>
      </c>
      <c r="H22" s="88">
        <f t="shared" si="2"/>
        <v>151186507.30695942</v>
      </c>
      <c r="I22" s="88">
        <f t="shared" si="2"/>
        <v>157785019.39583111</v>
      </c>
      <c r="J22" s="88">
        <f t="shared" si="2"/>
        <v>163031300.15802327</v>
      </c>
      <c r="K22" s="88">
        <f t="shared" si="2"/>
        <v>179974012.51970488</v>
      </c>
      <c r="L22" s="88">
        <f t="shared" si="2"/>
        <v>194739403.57143778</v>
      </c>
      <c r="M22" s="88">
        <f t="shared" si="2"/>
        <v>220263472</v>
      </c>
      <c r="N22" s="88">
        <f t="shared" si="2"/>
        <v>277934627</v>
      </c>
    </row>
    <row r="23" spans="1:14" ht="13.5" customHeight="1" x14ac:dyDescent="0.25">
      <c r="A23" s="14" t="s">
        <v>109</v>
      </c>
      <c r="B23" s="14"/>
      <c r="C23" s="88"/>
      <c r="D23" s="30">
        <f>((D22/C22)^(1/10))*100-100</f>
        <v>1.3447461278005335E-2</v>
      </c>
      <c r="E23" s="30">
        <f t="shared" ref="E23:N23" si="3">((E22/D22)^(1/10))*100-100</f>
        <v>0.25987847346019066</v>
      </c>
      <c r="F23" s="30">
        <f t="shared" si="3"/>
        <v>0.15654833367470644</v>
      </c>
      <c r="G23" s="30">
        <f t="shared" si="3"/>
        <v>0.16951718090361112</v>
      </c>
      <c r="H23" s="30">
        <f t="shared" si="3"/>
        <v>0.20006079418874378</v>
      </c>
      <c r="I23" s="30">
        <f t="shared" si="3"/>
        <v>0.42810624186195412</v>
      </c>
      <c r="J23" s="30">
        <f t="shared" si="3"/>
        <v>0.32762289544683654</v>
      </c>
      <c r="K23" s="30">
        <f t="shared" si="3"/>
        <v>0.99360638892625275</v>
      </c>
      <c r="L23" s="30">
        <f t="shared" si="3"/>
        <v>0.79161490550046665</v>
      </c>
      <c r="M23" s="30">
        <f t="shared" si="3"/>
        <v>1.2392372613093272</v>
      </c>
      <c r="N23" s="30">
        <f t="shared" si="3"/>
        <v>2.3528683003527959</v>
      </c>
    </row>
    <row r="24" spans="1:14" ht="13.5" customHeight="1" x14ac:dyDescent="0.25">
      <c r="I24" s="87"/>
      <c r="J24" s="87"/>
    </row>
    <row r="25" spans="1:14" ht="13.5" customHeight="1" x14ac:dyDescent="0.25">
      <c r="I25" s="87"/>
      <c r="J25" s="87"/>
    </row>
    <row r="26" spans="1:14" ht="13.5" customHeight="1" x14ac:dyDescent="0.25">
      <c r="C26" s="87"/>
      <c r="G26" s="87"/>
      <c r="I26" s="87"/>
      <c r="J26" s="87"/>
    </row>
    <row r="27" spans="1:14" ht="13.5" customHeight="1" x14ac:dyDescent="0.25">
      <c r="C27" s="87"/>
      <c r="G27" s="87"/>
      <c r="I27" s="87"/>
      <c r="J27" s="87"/>
    </row>
    <row r="28" spans="1:14" ht="13.5" customHeight="1" x14ac:dyDescent="0.25">
      <c r="C28" s="87"/>
      <c r="G28" s="87"/>
      <c r="I28" s="87"/>
      <c r="J28" s="87"/>
    </row>
    <row r="29" spans="1:14" ht="13.5" customHeight="1" x14ac:dyDescent="0.25">
      <c r="I29" s="87"/>
      <c r="J29" s="87"/>
    </row>
    <row r="41" spans="5:5" ht="13.5" customHeight="1" x14ac:dyDescent="0.25">
      <c r="E41" s="87"/>
    </row>
    <row r="42" spans="5:5" ht="13.5" customHeight="1" x14ac:dyDescent="0.25">
      <c r="E42" s="87"/>
    </row>
    <row r="43" spans="5:5" ht="13.5" customHeight="1" x14ac:dyDescent="0.25">
      <c r="E43" s="87"/>
    </row>
    <row r="44" spans="5:5" ht="13.5" customHeight="1" x14ac:dyDescent="0.25">
      <c r="E44" s="87"/>
    </row>
    <row r="45" spans="5:5" ht="13.5" customHeight="1" x14ac:dyDescent="0.25">
      <c r="E45" s="87"/>
    </row>
    <row r="46" spans="5:5" ht="13.5" customHeight="1" x14ac:dyDescent="0.25">
      <c r="E46" s="8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5"/>
  <sheetViews>
    <sheetView topLeftCell="A7" workbookViewId="0">
      <selection activeCell="I20" sqref="I20"/>
    </sheetView>
  </sheetViews>
  <sheetFormatPr defaultRowHeight="13.2" x14ac:dyDescent="0.25"/>
  <cols>
    <col min="1" max="1" width="27.88671875" style="32" customWidth="1"/>
    <col min="2" max="2" width="17.44140625" style="28" customWidth="1"/>
    <col min="3" max="3" width="14.1093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3" width="12.6640625" style="28" customWidth="1"/>
    <col min="14" max="14" width="12" style="28" customWidth="1"/>
    <col min="15" max="15" width="9.109375" style="28"/>
    <col min="16" max="16" width="11.88671875" style="31" customWidth="1"/>
    <col min="17" max="17" width="13.88671875" style="31" customWidth="1"/>
    <col min="18" max="19" width="10.88671875" style="28" customWidth="1"/>
    <col min="20" max="20" width="11.6640625" style="28" customWidth="1"/>
    <col min="21" max="251" width="9.109375" style="32"/>
    <col min="252" max="252" width="22.5546875" style="32" customWidth="1"/>
    <col min="253" max="253" width="20.33203125" style="32" customWidth="1"/>
    <col min="254" max="254" width="13.5546875" style="32" customWidth="1"/>
    <col min="255" max="255" width="13.6640625" style="32" customWidth="1"/>
    <col min="256" max="256" width="12.44140625" style="32" customWidth="1"/>
    <col min="257" max="257" width="11.88671875" style="32" customWidth="1"/>
    <col min="258" max="258" width="12.44140625" style="32" customWidth="1"/>
    <col min="259" max="259" width="12.5546875" style="32" customWidth="1"/>
    <col min="260" max="260" width="12.33203125" style="32" customWidth="1"/>
    <col min="261" max="263" width="11.88671875" style="32" customWidth="1"/>
    <col min="264" max="264" width="12.6640625" style="32" customWidth="1"/>
    <col min="265" max="265" width="12" style="32" customWidth="1"/>
    <col min="266" max="266" width="9.109375" style="32"/>
    <col min="267" max="267" width="11.88671875" style="32" customWidth="1"/>
    <col min="268" max="268" width="13.88671875" style="32" customWidth="1"/>
    <col min="269" max="269" width="9.109375" style="32"/>
    <col min="270" max="270" width="10.44140625" style="32" bestFit="1" customWidth="1"/>
    <col min="271" max="271" width="9.109375" style="32"/>
    <col min="272" max="272" width="9.44140625" style="32" bestFit="1" customWidth="1"/>
    <col min="273" max="273" width="9.109375" style="32"/>
    <col min="274" max="274" width="8.33203125" style="32" customWidth="1"/>
    <col min="275" max="275" width="11.88671875" style="32" customWidth="1"/>
    <col min="276" max="276" width="11.6640625" style="32" customWidth="1"/>
    <col min="277" max="507" width="9.109375" style="32"/>
    <col min="508" max="508" width="22.5546875" style="32" customWidth="1"/>
    <col min="509" max="509" width="20.33203125" style="32" customWidth="1"/>
    <col min="510" max="510" width="13.5546875" style="32" customWidth="1"/>
    <col min="511" max="511" width="13.6640625" style="32" customWidth="1"/>
    <col min="512" max="512" width="12.44140625" style="32" customWidth="1"/>
    <col min="513" max="513" width="11.88671875" style="32" customWidth="1"/>
    <col min="514" max="514" width="12.44140625" style="32" customWidth="1"/>
    <col min="515" max="515" width="12.5546875" style="32" customWidth="1"/>
    <col min="516" max="516" width="12.33203125" style="32" customWidth="1"/>
    <col min="517" max="519" width="11.88671875" style="32" customWidth="1"/>
    <col min="520" max="520" width="12.6640625" style="32" customWidth="1"/>
    <col min="521" max="521" width="12" style="32" customWidth="1"/>
    <col min="522" max="522" width="9.109375" style="32"/>
    <col min="523" max="523" width="11.88671875" style="32" customWidth="1"/>
    <col min="524" max="524" width="13.88671875" style="32" customWidth="1"/>
    <col min="525" max="525" width="9.109375" style="32"/>
    <col min="526" max="526" width="10.44140625" style="32" bestFit="1" customWidth="1"/>
    <col min="527" max="527" width="9.109375" style="32"/>
    <col min="528" max="528" width="9.44140625" style="32" bestFit="1" customWidth="1"/>
    <col min="529" max="529" width="9.109375" style="32"/>
    <col min="530" max="530" width="8.33203125" style="32" customWidth="1"/>
    <col min="531" max="531" width="11.88671875" style="32" customWidth="1"/>
    <col min="532" max="532" width="11.6640625" style="32" customWidth="1"/>
    <col min="533" max="763" width="9.109375" style="32"/>
    <col min="764" max="764" width="22.5546875" style="32" customWidth="1"/>
    <col min="765" max="765" width="20.33203125" style="32" customWidth="1"/>
    <col min="766" max="766" width="13.5546875" style="32" customWidth="1"/>
    <col min="767" max="767" width="13.6640625" style="32" customWidth="1"/>
    <col min="768" max="768" width="12.44140625" style="32" customWidth="1"/>
    <col min="769" max="769" width="11.88671875" style="32" customWidth="1"/>
    <col min="770" max="770" width="12.44140625" style="32" customWidth="1"/>
    <col min="771" max="771" width="12.5546875" style="32" customWidth="1"/>
    <col min="772" max="772" width="12.33203125" style="32" customWidth="1"/>
    <col min="773" max="775" width="11.88671875" style="32" customWidth="1"/>
    <col min="776" max="776" width="12.6640625" style="32" customWidth="1"/>
    <col min="777" max="777" width="12" style="32" customWidth="1"/>
    <col min="778" max="778" width="9.109375" style="32"/>
    <col min="779" max="779" width="11.88671875" style="32" customWidth="1"/>
    <col min="780" max="780" width="13.88671875" style="32" customWidth="1"/>
    <col min="781" max="781" width="9.109375" style="32"/>
    <col min="782" max="782" width="10.44140625" style="32" bestFit="1" customWidth="1"/>
    <col min="783" max="783" width="9.109375" style="32"/>
    <col min="784" max="784" width="9.44140625" style="32" bestFit="1" customWidth="1"/>
    <col min="785" max="785" width="9.109375" style="32"/>
    <col min="786" max="786" width="8.33203125" style="32" customWidth="1"/>
    <col min="787" max="787" width="11.88671875" style="32" customWidth="1"/>
    <col min="788" max="788" width="11.6640625" style="32" customWidth="1"/>
    <col min="789" max="1019" width="9.109375" style="32"/>
    <col min="1020" max="1020" width="22.5546875" style="32" customWidth="1"/>
    <col min="1021" max="1021" width="20.33203125" style="32" customWidth="1"/>
    <col min="1022" max="1022" width="13.5546875" style="32" customWidth="1"/>
    <col min="1023" max="1023" width="13.6640625" style="32" customWidth="1"/>
    <col min="1024" max="1024" width="12.44140625" style="32" customWidth="1"/>
    <col min="1025" max="1025" width="11.88671875" style="32" customWidth="1"/>
    <col min="1026" max="1026" width="12.44140625" style="32" customWidth="1"/>
    <col min="1027" max="1027" width="12.5546875" style="32" customWidth="1"/>
    <col min="1028" max="1028" width="12.33203125" style="32" customWidth="1"/>
    <col min="1029" max="1031" width="11.88671875" style="32" customWidth="1"/>
    <col min="1032" max="1032" width="12.6640625" style="32" customWidth="1"/>
    <col min="1033" max="1033" width="12" style="32" customWidth="1"/>
    <col min="1034" max="1034" width="9.109375" style="32"/>
    <col min="1035" max="1035" width="11.88671875" style="32" customWidth="1"/>
    <col min="1036" max="1036" width="13.88671875" style="32" customWidth="1"/>
    <col min="1037" max="1037" width="9.109375" style="32"/>
    <col min="1038" max="1038" width="10.44140625" style="32" bestFit="1" customWidth="1"/>
    <col min="1039" max="1039" width="9.109375" style="32"/>
    <col min="1040" max="1040" width="9.44140625" style="32" bestFit="1" customWidth="1"/>
    <col min="1041" max="1041" width="9.109375" style="32"/>
    <col min="1042" max="1042" width="8.33203125" style="32" customWidth="1"/>
    <col min="1043" max="1043" width="11.88671875" style="32" customWidth="1"/>
    <col min="1044" max="1044" width="11.6640625" style="32" customWidth="1"/>
    <col min="1045" max="1275" width="9.109375" style="32"/>
    <col min="1276" max="1276" width="22.5546875" style="32" customWidth="1"/>
    <col min="1277" max="1277" width="20.33203125" style="32" customWidth="1"/>
    <col min="1278" max="1278" width="13.5546875" style="32" customWidth="1"/>
    <col min="1279" max="1279" width="13.6640625" style="32" customWidth="1"/>
    <col min="1280" max="1280" width="12.44140625" style="32" customWidth="1"/>
    <col min="1281" max="1281" width="11.88671875" style="32" customWidth="1"/>
    <col min="1282" max="1282" width="12.44140625" style="32" customWidth="1"/>
    <col min="1283" max="1283" width="12.5546875" style="32" customWidth="1"/>
    <col min="1284" max="1284" width="12.33203125" style="32" customWidth="1"/>
    <col min="1285" max="1287" width="11.88671875" style="32" customWidth="1"/>
    <col min="1288" max="1288" width="12.6640625" style="32" customWidth="1"/>
    <col min="1289" max="1289" width="12" style="32" customWidth="1"/>
    <col min="1290" max="1290" width="9.109375" style="32"/>
    <col min="1291" max="1291" width="11.88671875" style="32" customWidth="1"/>
    <col min="1292" max="1292" width="13.88671875" style="32" customWidth="1"/>
    <col min="1293" max="1293" width="9.109375" style="32"/>
    <col min="1294" max="1294" width="10.44140625" style="32" bestFit="1" customWidth="1"/>
    <col min="1295" max="1295" width="9.109375" style="32"/>
    <col min="1296" max="1296" width="9.44140625" style="32" bestFit="1" customWidth="1"/>
    <col min="1297" max="1297" width="9.109375" style="32"/>
    <col min="1298" max="1298" width="8.33203125" style="32" customWidth="1"/>
    <col min="1299" max="1299" width="11.88671875" style="32" customWidth="1"/>
    <col min="1300" max="1300" width="11.6640625" style="32" customWidth="1"/>
    <col min="1301" max="1531" width="9.109375" style="32"/>
    <col min="1532" max="1532" width="22.5546875" style="32" customWidth="1"/>
    <col min="1533" max="1533" width="20.33203125" style="32" customWidth="1"/>
    <col min="1534" max="1534" width="13.5546875" style="32" customWidth="1"/>
    <col min="1535" max="1535" width="13.6640625" style="32" customWidth="1"/>
    <col min="1536" max="1536" width="12.44140625" style="32" customWidth="1"/>
    <col min="1537" max="1537" width="11.88671875" style="32" customWidth="1"/>
    <col min="1538" max="1538" width="12.44140625" style="32" customWidth="1"/>
    <col min="1539" max="1539" width="12.5546875" style="32" customWidth="1"/>
    <col min="1540" max="1540" width="12.33203125" style="32" customWidth="1"/>
    <col min="1541" max="1543" width="11.88671875" style="32" customWidth="1"/>
    <col min="1544" max="1544" width="12.6640625" style="32" customWidth="1"/>
    <col min="1545" max="1545" width="12" style="32" customWidth="1"/>
    <col min="1546" max="1546" width="9.109375" style="32"/>
    <col min="1547" max="1547" width="11.88671875" style="32" customWidth="1"/>
    <col min="1548" max="1548" width="13.88671875" style="32" customWidth="1"/>
    <col min="1549" max="1549" width="9.109375" style="32"/>
    <col min="1550" max="1550" width="10.44140625" style="32" bestFit="1" customWidth="1"/>
    <col min="1551" max="1551" width="9.109375" style="32"/>
    <col min="1552" max="1552" width="9.44140625" style="32" bestFit="1" customWidth="1"/>
    <col min="1553" max="1553" width="9.109375" style="32"/>
    <col min="1554" max="1554" width="8.33203125" style="32" customWidth="1"/>
    <col min="1555" max="1555" width="11.88671875" style="32" customWidth="1"/>
    <col min="1556" max="1556" width="11.6640625" style="32" customWidth="1"/>
    <col min="1557" max="1787" width="9.109375" style="32"/>
    <col min="1788" max="1788" width="22.5546875" style="32" customWidth="1"/>
    <col min="1789" max="1789" width="20.33203125" style="32" customWidth="1"/>
    <col min="1790" max="1790" width="13.5546875" style="32" customWidth="1"/>
    <col min="1791" max="1791" width="13.6640625" style="32" customWidth="1"/>
    <col min="1792" max="1792" width="12.44140625" style="32" customWidth="1"/>
    <col min="1793" max="1793" width="11.88671875" style="32" customWidth="1"/>
    <col min="1794" max="1794" width="12.44140625" style="32" customWidth="1"/>
    <col min="1795" max="1795" width="12.5546875" style="32" customWidth="1"/>
    <col min="1796" max="1796" width="12.33203125" style="32" customWidth="1"/>
    <col min="1797" max="1799" width="11.88671875" style="32" customWidth="1"/>
    <col min="1800" max="1800" width="12.6640625" style="32" customWidth="1"/>
    <col min="1801" max="1801" width="12" style="32" customWidth="1"/>
    <col min="1802" max="1802" width="9.109375" style="32"/>
    <col min="1803" max="1803" width="11.88671875" style="32" customWidth="1"/>
    <col min="1804" max="1804" width="13.88671875" style="32" customWidth="1"/>
    <col min="1805" max="1805" width="9.109375" style="32"/>
    <col min="1806" max="1806" width="10.44140625" style="32" bestFit="1" customWidth="1"/>
    <col min="1807" max="1807" width="9.109375" style="32"/>
    <col min="1808" max="1808" width="9.44140625" style="32" bestFit="1" customWidth="1"/>
    <col min="1809" max="1809" width="9.109375" style="32"/>
    <col min="1810" max="1810" width="8.33203125" style="32" customWidth="1"/>
    <col min="1811" max="1811" width="11.88671875" style="32" customWidth="1"/>
    <col min="1812" max="1812" width="11.6640625" style="32" customWidth="1"/>
    <col min="1813" max="2043" width="9.109375" style="32"/>
    <col min="2044" max="2044" width="22.5546875" style="32" customWidth="1"/>
    <col min="2045" max="2045" width="20.33203125" style="32" customWidth="1"/>
    <col min="2046" max="2046" width="13.5546875" style="32" customWidth="1"/>
    <col min="2047" max="2047" width="13.6640625" style="32" customWidth="1"/>
    <col min="2048" max="2048" width="12.44140625" style="32" customWidth="1"/>
    <col min="2049" max="2049" width="11.88671875" style="32" customWidth="1"/>
    <col min="2050" max="2050" width="12.44140625" style="32" customWidth="1"/>
    <col min="2051" max="2051" width="12.5546875" style="32" customWidth="1"/>
    <col min="2052" max="2052" width="12.33203125" style="32" customWidth="1"/>
    <col min="2053" max="2055" width="11.88671875" style="32" customWidth="1"/>
    <col min="2056" max="2056" width="12.6640625" style="32" customWidth="1"/>
    <col min="2057" max="2057" width="12" style="32" customWidth="1"/>
    <col min="2058" max="2058" width="9.109375" style="32"/>
    <col min="2059" max="2059" width="11.88671875" style="32" customWidth="1"/>
    <col min="2060" max="2060" width="13.88671875" style="32" customWidth="1"/>
    <col min="2061" max="2061" width="9.109375" style="32"/>
    <col min="2062" max="2062" width="10.44140625" style="32" bestFit="1" customWidth="1"/>
    <col min="2063" max="2063" width="9.109375" style="32"/>
    <col min="2064" max="2064" width="9.44140625" style="32" bestFit="1" customWidth="1"/>
    <col min="2065" max="2065" width="9.109375" style="32"/>
    <col min="2066" max="2066" width="8.33203125" style="32" customWidth="1"/>
    <col min="2067" max="2067" width="11.88671875" style="32" customWidth="1"/>
    <col min="2068" max="2068" width="11.6640625" style="32" customWidth="1"/>
    <col min="2069" max="2299" width="9.109375" style="32"/>
    <col min="2300" max="2300" width="22.5546875" style="32" customWidth="1"/>
    <col min="2301" max="2301" width="20.33203125" style="32" customWidth="1"/>
    <col min="2302" max="2302" width="13.5546875" style="32" customWidth="1"/>
    <col min="2303" max="2303" width="13.6640625" style="32" customWidth="1"/>
    <col min="2304" max="2304" width="12.44140625" style="32" customWidth="1"/>
    <col min="2305" max="2305" width="11.88671875" style="32" customWidth="1"/>
    <col min="2306" max="2306" width="12.44140625" style="32" customWidth="1"/>
    <col min="2307" max="2307" width="12.5546875" style="32" customWidth="1"/>
    <col min="2308" max="2308" width="12.33203125" style="32" customWidth="1"/>
    <col min="2309" max="2311" width="11.88671875" style="32" customWidth="1"/>
    <col min="2312" max="2312" width="12.6640625" style="32" customWidth="1"/>
    <col min="2313" max="2313" width="12" style="32" customWidth="1"/>
    <col min="2314" max="2314" width="9.109375" style="32"/>
    <col min="2315" max="2315" width="11.88671875" style="32" customWidth="1"/>
    <col min="2316" max="2316" width="13.88671875" style="32" customWidth="1"/>
    <col min="2317" max="2317" width="9.109375" style="32"/>
    <col min="2318" max="2318" width="10.44140625" style="32" bestFit="1" customWidth="1"/>
    <col min="2319" max="2319" width="9.109375" style="32"/>
    <col min="2320" max="2320" width="9.44140625" style="32" bestFit="1" customWidth="1"/>
    <col min="2321" max="2321" width="9.109375" style="32"/>
    <col min="2322" max="2322" width="8.33203125" style="32" customWidth="1"/>
    <col min="2323" max="2323" width="11.88671875" style="32" customWidth="1"/>
    <col min="2324" max="2324" width="11.6640625" style="32" customWidth="1"/>
    <col min="2325" max="2555" width="9.109375" style="32"/>
    <col min="2556" max="2556" width="22.5546875" style="32" customWidth="1"/>
    <col min="2557" max="2557" width="20.33203125" style="32" customWidth="1"/>
    <col min="2558" max="2558" width="13.5546875" style="32" customWidth="1"/>
    <col min="2559" max="2559" width="13.6640625" style="32" customWidth="1"/>
    <col min="2560" max="2560" width="12.44140625" style="32" customWidth="1"/>
    <col min="2561" max="2561" width="11.88671875" style="32" customWidth="1"/>
    <col min="2562" max="2562" width="12.44140625" style="32" customWidth="1"/>
    <col min="2563" max="2563" width="12.5546875" style="32" customWidth="1"/>
    <col min="2564" max="2564" width="12.33203125" style="32" customWidth="1"/>
    <col min="2565" max="2567" width="11.88671875" style="32" customWidth="1"/>
    <col min="2568" max="2568" width="12.6640625" style="32" customWidth="1"/>
    <col min="2569" max="2569" width="12" style="32" customWidth="1"/>
    <col min="2570" max="2570" width="9.109375" style="32"/>
    <col min="2571" max="2571" width="11.88671875" style="32" customWidth="1"/>
    <col min="2572" max="2572" width="13.88671875" style="32" customWidth="1"/>
    <col min="2573" max="2573" width="9.109375" style="32"/>
    <col min="2574" max="2574" width="10.44140625" style="32" bestFit="1" customWidth="1"/>
    <col min="2575" max="2575" width="9.109375" style="32"/>
    <col min="2576" max="2576" width="9.44140625" style="32" bestFit="1" customWidth="1"/>
    <col min="2577" max="2577" width="9.109375" style="32"/>
    <col min="2578" max="2578" width="8.33203125" style="32" customWidth="1"/>
    <col min="2579" max="2579" width="11.88671875" style="32" customWidth="1"/>
    <col min="2580" max="2580" width="11.6640625" style="32" customWidth="1"/>
    <col min="2581" max="2811" width="9.109375" style="32"/>
    <col min="2812" max="2812" width="22.5546875" style="32" customWidth="1"/>
    <col min="2813" max="2813" width="20.33203125" style="32" customWidth="1"/>
    <col min="2814" max="2814" width="13.5546875" style="32" customWidth="1"/>
    <col min="2815" max="2815" width="13.6640625" style="32" customWidth="1"/>
    <col min="2816" max="2816" width="12.44140625" style="32" customWidth="1"/>
    <col min="2817" max="2817" width="11.88671875" style="32" customWidth="1"/>
    <col min="2818" max="2818" width="12.44140625" style="32" customWidth="1"/>
    <col min="2819" max="2819" width="12.5546875" style="32" customWidth="1"/>
    <col min="2820" max="2820" width="12.33203125" style="32" customWidth="1"/>
    <col min="2821" max="2823" width="11.88671875" style="32" customWidth="1"/>
    <col min="2824" max="2824" width="12.6640625" style="32" customWidth="1"/>
    <col min="2825" max="2825" width="12" style="32" customWidth="1"/>
    <col min="2826" max="2826" width="9.109375" style="32"/>
    <col min="2827" max="2827" width="11.88671875" style="32" customWidth="1"/>
    <col min="2828" max="2828" width="13.88671875" style="32" customWidth="1"/>
    <col min="2829" max="2829" width="9.109375" style="32"/>
    <col min="2830" max="2830" width="10.44140625" style="32" bestFit="1" customWidth="1"/>
    <col min="2831" max="2831" width="9.109375" style="32"/>
    <col min="2832" max="2832" width="9.44140625" style="32" bestFit="1" customWidth="1"/>
    <col min="2833" max="2833" width="9.109375" style="32"/>
    <col min="2834" max="2834" width="8.33203125" style="32" customWidth="1"/>
    <col min="2835" max="2835" width="11.88671875" style="32" customWidth="1"/>
    <col min="2836" max="2836" width="11.6640625" style="32" customWidth="1"/>
    <col min="2837" max="3067" width="9.109375" style="32"/>
    <col min="3068" max="3068" width="22.5546875" style="32" customWidth="1"/>
    <col min="3069" max="3069" width="20.33203125" style="32" customWidth="1"/>
    <col min="3070" max="3070" width="13.5546875" style="32" customWidth="1"/>
    <col min="3071" max="3071" width="13.6640625" style="32" customWidth="1"/>
    <col min="3072" max="3072" width="12.44140625" style="32" customWidth="1"/>
    <col min="3073" max="3073" width="11.88671875" style="32" customWidth="1"/>
    <col min="3074" max="3074" width="12.44140625" style="32" customWidth="1"/>
    <col min="3075" max="3075" width="12.5546875" style="32" customWidth="1"/>
    <col min="3076" max="3076" width="12.33203125" style="32" customWidth="1"/>
    <col min="3077" max="3079" width="11.88671875" style="32" customWidth="1"/>
    <col min="3080" max="3080" width="12.6640625" style="32" customWidth="1"/>
    <col min="3081" max="3081" width="12" style="32" customWidth="1"/>
    <col min="3082" max="3082" width="9.109375" style="32"/>
    <col min="3083" max="3083" width="11.88671875" style="32" customWidth="1"/>
    <col min="3084" max="3084" width="13.88671875" style="32" customWidth="1"/>
    <col min="3085" max="3085" width="9.109375" style="32"/>
    <col min="3086" max="3086" width="10.44140625" style="32" bestFit="1" customWidth="1"/>
    <col min="3087" max="3087" width="9.109375" style="32"/>
    <col min="3088" max="3088" width="9.44140625" style="32" bestFit="1" customWidth="1"/>
    <col min="3089" max="3089" width="9.109375" style="32"/>
    <col min="3090" max="3090" width="8.33203125" style="32" customWidth="1"/>
    <col min="3091" max="3091" width="11.88671875" style="32" customWidth="1"/>
    <col min="3092" max="3092" width="11.6640625" style="32" customWidth="1"/>
    <col min="3093" max="3323" width="9.109375" style="32"/>
    <col min="3324" max="3324" width="22.5546875" style="32" customWidth="1"/>
    <col min="3325" max="3325" width="20.33203125" style="32" customWidth="1"/>
    <col min="3326" max="3326" width="13.5546875" style="32" customWidth="1"/>
    <col min="3327" max="3327" width="13.6640625" style="32" customWidth="1"/>
    <col min="3328" max="3328" width="12.44140625" style="32" customWidth="1"/>
    <col min="3329" max="3329" width="11.88671875" style="32" customWidth="1"/>
    <col min="3330" max="3330" width="12.44140625" style="32" customWidth="1"/>
    <col min="3331" max="3331" width="12.5546875" style="32" customWidth="1"/>
    <col min="3332" max="3332" width="12.33203125" style="32" customWidth="1"/>
    <col min="3333" max="3335" width="11.88671875" style="32" customWidth="1"/>
    <col min="3336" max="3336" width="12.6640625" style="32" customWidth="1"/>
    <col min="3337" max="3337" width="12" style="32" customWidth="1"/>
    <col min="3338" max="3338" width="9.109375" style="32"/>
    <col min="3339" max="3339" width="11.88671875" style="32" customWidth="1"/>
    <col min="3340" max="3340" width="13.88671875" style="32" customWidth="1"/>
    <col min="3341" max="3341" width="9.109375" style="32"/>
    <col min="3342" max="3342" width="10.44140625" style="32" bestFit="1" customWidth="1"/>
    <col min="3343" max="3343" width="9.109375" style="32"/>
    <col min="3344" max="3344" width="9.44140625" style="32" bestFit="1" customWidth="1"/>
    <col min="3345" max="3345" width="9.109375" style="32"/>
    <col min="3346" max="3346" width="8.33203125" style="32" customWidth="1"/>
    <col min="3347" max="3347" width="11.88671875" style="32" customWidth="1"/>
    <col min="3348" max="3348" width="11.6640625" style="32" customWidth="1"/>
    <col min="3349" max="3579" width="9.109375" style="32"/>
    <col min="3580" max="3580" width="22.5546875" style="32" customWidth="1"/>
    <col min="3581" max="3581" width="20.33203125" style="32" customWidth="1"/>
    <col min="3582" max="3582" width="13.5546875" style="32" customWidth="1"/>
    <col min="3583" max="3583" width="13.6640625" style="32" customWidth="1"/>
    <col min="3584" max="3584" width="12.44140625" style="32" customWidth="1"/>
    <col min="3585" max="3585" width="11.88671875" style="32" customWidth="1"/>
    <col min="3586" max="3586" width="12.44140625" style="32" customWidth="1"/>
    <col min="3587" max="3587" width="12.5546875" style="32" customWidth="1"/>
    <col min="3588" max="3588" width="12.33203125" style="32" customWidth="1"/>
    <col min="3589" max="3591" width="11.88671875" style="32" customWidth="1"/>
    <col min="3592" max="3592" width="12.6640625" style="32" customWidth="1"/>
    <col min="3593" max="3593" width="12" style="32" customWidth="1"/>
    <col min="3594" max="3594" width="9.109375" style="32"/>
    <col min="3595" max="3595" width="11.88671875" style="32" customWidth="1"/>
    <col min="3596" max="3596" width="13.88671875" style="32" customWidth="1"/>
    <col min="3597" max="3597" width="9.109375" style="32"/>
    <col min="3598" max="3598" width="10.44140625" style="32" bestFit="1" customWidth="1"/>
    <col min="3599" max="3599" width="9.109375" style="32"/>
    <col min="3600" max="3600" width="9.44140625" style="32" bestFit="1" customWidth="1"/>
    <col min="3601" max="3601" width="9.109375" style="32"/>
    <col min="3602" max="3602" width="8.33203125" style="32" customWidth="1"/>
    <col min="3603" max="3603" width="11.88671875" style="32" customWidth="1"/>
    <col min="3604" max="3604" width="11.6640625" style="32" customWidth="1"/>
    <col min="3605" max="3835" width="9.109375" style="32"/>
    <col min="3836" max="3836" width="22.5546875" style="32" customWidth="1"/>
    <col min="3837" max="3837" width="20.33203125" style="32" customWidth="1"/>
    <col min="3838" max="3838" width="13.5546875" style="32" customWidth="1"/>
    <col min="3839" max="3839" width="13.6640625" style="32" customWidth="1"/>
    <col min="3840" max="3840" width="12.44140625" style="32" customWidth="1"/>
    <col min="3841" max="3841" width="11.88671875" style="32" customWidth="1"/>
    <col min="3842" max="3842" width="12.44140625" style="32" customWidth="1"/>
    <col min="3843" max="3843" width="12.5546875" style="32" customWidth="1"/>
    <col min="3844" max="3844" width="12.33203125" style="32" customWidth="1"/>
    <col min="3845" max="3847" width="11.88671875" style="32" customWidth="1"/>
    <col min="3848" max="3848" width="12.6640625" style="32" customWidth="1"/>
    <col min="3849" max="3849" width="12" style="32" customWidth="1"/>
    <col min="3850" max="3850" width="9.109375" style="32"/>
    <col min="3851" max="3851" width="11.88671875" style="32" customWidth="1"/>
    <col min="3852" max="3852" width="13.88671875" style="32" customWidth="1"/>
    <col min="3853" max="3853" width="9.109375" style="32"/>
    <col min="3854" max="3854" width="10.44140625" style="32" bestFit="1" customWidth="1"/>
    <col min="3855" max="3855" width="9.109375" style="32"/>
    <col min="3856" max="3856" width="9.44140625" style="32" bestFit="1" customWidth="1"/>
    <col min="3857" max="3857" width="9.109375" style="32"/>
    <col min="3858" max="3858" width="8.33203125" style="32" customWidth="1"/>
    <col min="3859" max="3859" width="11.88671875" style="32" customWidth="1"/>
    <col min="3860" max="3860" width="11.6640625" style="32" customWidth="1"/>
    <col min="3861" max="4091" width="9.109375" style="32"/>
    <col min="4092" max="4092" width="22.5546875" style="32" customWidth="1"/>
    <col min="4093" max="4093" width="20.33203125" style="32" customWidth="1"/>
    <col min="4094" max="4094" width="13.5546875" style="32" customWidth="1"/>
    <col min="4095" max="4095" width="13.6640625" style="32" customWidth="1"/>
    <col min="4096" max="4096" width="12.44140625" style="32" customWidth="1"/>
    <col min="4097" max="4097" width="11.88671875" style="32" customWidth="1"/>
    <col min="4098" max="4098" width="12.44140625" style="32" customWidth="1"/>
    <col min="4099" max="4099" width="12.5546875" style="32" customWidth="1"/>
    <col min="4100" max="4100" width="12.33203125" style="32" customWidth="1"/>
    <col min="4101" max="4103" width="11.88671875" style="32" customWidth="1"/>
    <col min="4104" max="4104" width="12.6640625" style="32" customWidth="1"/>
    <col min="4105" max="4105" width="12" style="32" customWidth="1"/>
    <col min="4106" max="4106" width="9.109375" style="32"/>
    <col min="4107" max="4107" width="11.88671875" style="32" customWidth="1"/>
    <col min="4108" max="4108" width="13.88671875" style="32" customWidth="1"/>
    <col min="4109" max="4109" width="9.109375" style="32"/>
    <col min="4110" max="4110" width="10.44140625" style="32" bestFit="1" customWidth="1"/>
    <col min="4111" max="4111" width="9.109375" style="32"/>
    <col min="4112" max="4112" width="9.44140625" style="32" bestFit="1" customWidth="1"/>
    <col min="4113" max="4113" width="9.109375" style="32"/>
    <col min="4114" max="4114" width="8.33203125" style="32" customWidth="1"/>
    <col min="4115" max="4115" width="11.88671875" style="32" customWidth="1"/>
    <col min="4116" max="4116" width="11.6640625" style="32" customWidth="1"/>
    <col min="4117" max="4347" width="9.109375" style="32"/>
    <col min="4348" max="4348" width="22.5546875" style="32" customWidth="1"/>
    <col min="4349" max="4349" width="20.33203125" style="32" customWidth="1"/>
    <col min="4350" max="4350" width="13.5546875" style="32" customWidth="1"/>
    <col min="4351" max="4351" width="13.6640625" style="32" customWidth="1"/>
    <col min="4352" max="4352" width="12.44140625" style="32" customWidth="1"/>
    <col min="4353" max="4353" width="11.88671875" style="32" customWidth="1"/>
    <col min="4354" max="4354" width="12.44140625" style="32" customWidth="1"/>
    <col min="4355" max="4355" width="12.5546875" style="32" customWidth="1"/>
    <col min="4356" max="4356" width="12.33203125" style="32" customWidth="1"/>
    <col min="4357" max="4359" width="11.88671875" style="32" customWidth="1"/>
    <col min="4360" max="4360" width="12.6640625" style="32" customWidth="1"/>
    <col min="4361" max="4361" width="12" style="32" customWidth="1"/>
    <col min="4362" max="4362" width="9.109375" style="32"/>
    <col min="4363" max="4363" width="11.88671875" style="32" customWidth="1"/>
    <col min="4364" max="4364" width="13.88671875" style="32" customWidth="1"/>
    <col min="4365" max="4365" width="9.109375" style="32"/>
    <col min="4366" max="4366" width="10.44140625" style="32" bestFit="1" customWidth="1"/>
    <col min="4367" max="4367" width="9.109375" style="32"/>
    <col min="4368" max="4368" width="9.44140625" style="32" bestFit="1" customWidth="1"/>
    <col min="4369" max="4369" width="9.109375" style="32"/>
    <col min="4370" max="4370" width="8.33203125" style="32" customWidth="1"/>
    <col min="4371" max="4371" width="11.88671875" style="32" customWidth="1"/>
    <col min="4372" max="4372" width="11.6640625" style="32" customWidth="1"/>
    <col min="4373" max="4603" width="9.109375" style="32"/>
    <col min="4604" max="4604" width="22.5546875" style="32" customWidth="1"/>
    <col min="4605" max="4605" width="20.33203125" style="32" customWidth="1"/>
    <col min="4606" max="4606" width="13.5546875" style="32" customWidth="1"/>
    <col min="4607" max="4607" width="13.6640625" style="32" customWidth="1"/>
    <col min="4608" max="4608" width="12.44140625" style="32" customWidth="1"/>
    <col min="4609" max="4609" width="11.88671875" style="32" customWidth="1"/>
    <col min="4610" max="4610" width="12.44140625" style="32" customWidth="1"/>
    <col min="4611" max="4611" width="12.5546875" style="32" customWidth="1"/>
    <col min="4612" max="4612" width="12.33203125" style="32" customWidth="1"/>
    <col min="4613" max="4615" width="11.88671875" style="32" customWidth="1"/>
    <col min="4616" max="4616" width="12.6640625" style="32" customWidth="1"/>
    <col min="4617" max="4617" width="12" style="32" customWidth="1"/>
    <col min="4618" max="4618" width="9.109375" style="32"/>
    <col min="4619" max="4619" width="11.88671875" style="32" customWidth="1"/>
    <col min="4620" max="4620" width="13.88671875" style="32" customWidth="1"/>
    <col min="4621" max="4621" width="9.109375" style="32"/>
    <col min="4622" max="4622" width="10.44140625" style="32" bestFit="1" customWidth="1"/>
    <col min="4623" max="4623" width="9.109375" style="32"/>
    <col min="4624" max="4624" width="9.44140625" style="32" bestFit="1" customWidth="1"/>
    <col min="4625" max="4625" width="9.109375" style="32"/>
    <col min="4626" max="4626" width="8.33203125" style="32" customWidth="1"/>
    <col min="4627" max="4627" width="11.88671875" style="32" customWidth="1"/>
    <col min="4628" max="4628" width="11.6640625" style="32" customWidth="1"/>
    <col min="4629" max="4859" width="9.109375" style="32"/>
    <col min="4860" max="4860" width="22.5546875" style="32" customWidth="1"/>
    <col min="4861" max="4861" width="20.33203125" style="32" customWidth="1"/>
    <col min="4862" max="4862" width="13.5546875" style="32" customWidth="1"/>
    <col min="4863" max="4863" width="13.6640625" style="32" customWidth="1"/>
    <col min="4864" max="4864" width="12.44140625" style="32" customWidth="1"/>
    <col min="4865" max="4865" width="11.88671875" style="32" customWidth="1"/>
    <col min="4866" max="4866" width="12.44140625" style="32" customWidth="1"/>
    <col min="4867" max="4867" width="12.5546875" style="32" customWidth="1"/>
    <col min="4868" max="4868" width="12.33203125" style="32" customWidth="1"/>
    <col min="4869" max="4871" width="11.88671875" style="32" customWidth="1"/>
    <col min="4872" max="4872" width="12.6640625" style="32" customWidth="1"/>
    <col min="4873" max="4873" width="12" style="32" customWidth="1"/>
    <col min="4874" max="4874" width="9.109375" style="32"/>
    <col min="4875" max="4875" width="11.88671875" style="32" customWidth="1"/>
    <col min="4876" max="4876" width="13.88671875" style="32" customWidth="1"/>
    <col min="4877" max="4877" width="9.109375" style="32"/>
    <col min="4878" max="4878" width="10.44140625" style="32" bestFit="1" customWidth="1"/>
    <col min="4879" max="4879" width="9.109375" style="32"/>
    <col min="4880" max="4880" width="9.44140625" style="32" bestFit="1" customWidth="1"/>
    <col min="4881" max="4881" width="9.109375" style="32"/>
    <col min="4882" max="4882" width="8.33203125" style="32" customWidth="1"/>
    <col min="4883" max="4883" width="11.88671875" style="32" customWidth="1"/>
    <col min="4884" max="4884" width="11.6640625" style="32" customWidth="1"/>
    <col min="4885" max="5115" width="9.109375" style="32"/>
    <col min="5116" max="5116" width="22.5546875" style="32" customWidth="1"/>
    <col min="5117" max="5117" width="20.33203125" style="32" customWidth="1"/>
    <col min="5118" max="5118" width="13.5546875" style="32" customWidth="1"/>
    <col min="5119" max="5119" width="13.6640625" style="32" customWidth="1"/>
    <col min="5120" max="5120" width="12.44140625" style="32" customWidth="1"/>
    <col min="5121" max="5121" width="11.88671875" style="32" customWidth="1"/>
    <col min="5122" max="5122" width="12.44140625" style="32" customWidth="1"/>
    <col min="5123" max="5123" width="12.5546875" style="32" customWidth="1"/>
    <col min="5124" max="5124" width="12.33203125" style="32" customWidth="1"/>
    <col min="5125" max="5127" width="11.88671875" style="32" customWidth="1"/>
    <col min="5128" max="5128" width="12.6640625" style="32" customWidth="1"/>
    <col min="5129" max="5129" width="12" style="32" customWidth="1"/>
    <col min="5130" max="5130" width="9.109375" style="32"/>
    <col min="5131" max="5131" width="11.88671875" style="32" customWidth="1"/>
    <col min="5132" max="5132" width="13.88671875" style="32" customWidth="1"/>
    <col min="5133" max="5133" width="9.109375" style="32"/>
    <col min="5134" max="5134" width="10.44140625" style="32" bestFit="1" customWidth="1"/>
    <col min="5135" max="5135" width="9.109375" style="32"/>
    <col min="5136" max="5136" width="9.44140625" style="32" bestFit="1" customWidth="1"/>
    <col min="5137" max="5137" width="9.109375" style="32"/>
    <col min="5138" max="5138" width="8.33203125" style="32" customWidth="1"/>
    <col min="5139" max="5139" width="11.88671875" style="32" customWidth="1"/>
    <col min="5140" max="5140" width="11.6640625" style="32" customWidth="1"/>
    <col min="5141" max="5371" width="9.109375" style="32"/>
    <col min="5372" max="5372" width="22.5546875" style="32" customWidth="1"/>
    <col min="5373" max="5373" width="20.33203125" style="32" customWidth="1"/>
    <col min="5374" max="5374" width="13.5546875" style="32" customWidth="1"/>
    <col min="5375" max="5375" width="13.6640625" style="32" customWidth="1"/>
    <col min="5376" max="5376" width="12.44140625" style="32" customWidth="1"/>
    <col min="5377" max="5377" width="11.88671875" style="32" customWidth="1"/>
    <col min="5378" max="5378" width="12.44140625" style="32" customWidth="1"/>
    <col min="5379" max="5379" width="12.5546875" style="32" customWidth="1"/>
    <col min="5380" max="5380" width="12.33203125" style="32" customWidth="1"/>
    <col min="5381" max="5383" width="11.88671875" style="32" customWidth="1"/>
    <col min="5384" max="5384" width="12.6640625" style="32" customWidth="1"/>
    <col min="5385" max="5385" width="12" style="32" customWidth="1"/>
    <col min="5386" max="5386" width="9.109375" style="32"/>
    <col min="5387" max="5387" width="11.88671875" style="32" customWidth="1"/>
    <col min="5388" max="5388" width="13.88671875" style="32" customWidth="1"/>
    <col min="5389" max="5389" width="9.109375" style="32"/>
    <col min="5390" max="5390" width="10.44140625" style="32" bestFit="1" customWidth="1"/>
    <col min="5391" max="5391" width="9.109375" style="32"/>
    <col min="5392" max="5392" width="9.44140625" style="32" bestFit="1" customWidth="1"/>
    <col min="5393" max="5393" width="9.109375" style="32"/>
    <col min="5394" max="5394" width="8.33203125" style="32" customWidth="1"/>
    <col min="5395" max="5395" width="11.88671875" style="32" customWidth="1"/>
    <col min="5396" max="5396" width="11.6640625" style="32" customWidth="1"/>
    <col min="5397" max="5627" width="9.109375" style="32"/>
    <col min="5628" max="5628" width="22.5546875" style="32" customWidth="1"/>
    <col min="5629" max="5629" width="20.33203125" style="32" customWidth="1"/>
    <col min="5630" max="5630" width="13.5546875" style="32" customWidth="1"/>
    <col min="5631" max="5631" width="13.6640625" style="32" customWidth="1"/>
    <col min="5632" max="5632" width="12.44140625" style="32" customWidth="1"/>
    <col min="5633" max="5633" width="11.88671875" style="32" customWidth="1"/>
    <col min="5634" max="5634" width="12.44140625" style="32" customWidth="1"/>
    <col min="5635" max="5635" width="12.5546875" style="32" customWidth="1"/>
    <col min="5636" max="5636" width="12.33203125" style="32" customWidth="1"/>
    <col min="5637" max="5639" width="11.88671875" style="32" customWidth="1"/>
    <col min="5640" max="5640" width="12.6640625" style="32" customWidth="1"/>
    <col min="5641" max="5641" width="12" style="32" customWidth="1"/>
    <col min="5642" max="5642" width="9.109375" style="32"/>
    <col min="5643" max="5643" width="11.88671875" style="32" customWidth="1"/>
    <col min="5644" max="5644" width="13.88671875" style="32" customWidth="1"/>
    <col min="5645" max="5645" width="9.109375" style="32"/>
    <col min="5646" max="5646" width="10.44140625" style="32" bestFit="1" customWidth="1"/>
    <col min="5647" max="5647" width="9.109375" style="32"/>
    <col min="5648" max="5648" width="9.44140625" style="32" bestFit="1" customWidth="1"/>
    <col min="5649" max="5649" width="9.109375" style="32"/>
    <col min="5650" max="5650" width="8.33203125" style="32" customWidth="1"/>
    <col min="5651" max="5651" width="11.88671875" style="32" customWidth="1"/>
    <col min="5652" max="5652" width="11.6640625" style="32" customWidth="1"/>
    <col min="5653" max="5883" width="9.109375" style="32"/>
    <col min="5884" max="5884" width="22.5546875" style="32" customWidth="1"/>
    <col min="5885" max="5885" width="20.33203125" style="32" customWidth="1"/>
    <col min="5886" max="5886" width="13.5546875" style="32" customWidth="1"/>
    <col min="5887" max="5887" width="13.6640625" style="32" customWidth="1"/>
    <col min="5888" max="5888" width="12.44140625" style="32" customWidth="1"/>
    <col min="5889" max="5889" width="11.88671875" style="32" customWidth="1"/>
    <col min="5890" max="5890" width="12.44140625" style="32" customWidth="1"/>
    <col min="5891" max="5891" width="12.5546875" style="32" customWidth="1"/>
    <col min="5892" max="5892" width="12.33203125" style="32" customWidth="1"/>
    <col min="5893" max="5895" width="11.88671875" style="32" customWidth="1"/>
    <col min="5896" max="5896" width="12.6640625" style="32" customWidth="1"/>
    <col min="5897" max="5897" width="12" style="32" customWidth="1"/>
    <col min="5898" max="5898" width="9.109375" style="32"/>
    <col min="5899" max="5899" width="11.88671875" style="32" customWidth="1"/>
    <col min="5900" max="5900" width="13.88671875" style="32" customWidth="1"/>
    <col min="5901" max="5901" width="9.109375" style="32"/>
    <col min="5902" max="5902" width="10.44140625" style="32" bestFit="1" customWidth="1"/>
    <col min="5903" max="5903" width="9.109375" style="32"/>
    <col min="5904" max="5904" width="9.44140625" style="32" bestFit="1" customWidth="1"/>
    <col min="5905" max="5905" width="9.109375" style="32"/>
    <col min="5906" max="5906" width="8.33203125" style="32" customWidth="1"/>
    <col min="5907" max="5907" width="11.88671875" style="32" customWidth="1"/>
    <col min="5908" max="5908" width="11.6640625" style="32" customWidth="1"/>
    <col min="5909" max="6139" width="9.109375" style="32"/>
    <col min="6140" max="6140" width="22.5546875" style="32" customWidth="1"/>
    <col min="6141" max="6141" width="20.33203125" style="32" customWidth="1"/>
    <col min="6142" max="6142" width="13.5546875" style="32" customWidth="1"/>
    <col min="6143" max="6143" width="13.6640625" style="32" customWidth="1"/>
    <col min="6144" max="6144" width="12.44140625" style="32" customWidth="1"/>
    <col min="6145" max="6145" width="11.88671875" style="32" customWidth="1"/>
    <col min="6146" max="6146" width="12.44140625" style="32" customWidth="1"/>
    <col min="6147" max="6147" width="12.5546875" style="32" customWidth="1"/>
    <col min="6148" max="6148" width="12.33203125" style="32" customWidth="1"/>
    <col min="6149" max="6151" width="11.88671875" style="32" customWidth="1"/>
    <col min="6152" max="6152" width="12.6640625" style="32" customWidth="1"/>
    <col min="6153" max="6153" width="12" style="32" customWidth="1"/>
    <col min="6154" max="6154" width="9.109375" style="32"/>
    <col min="6155" max="6155" width="11.88671875" style="32" customWidth="1"/>
    <col min="6156" max="6156" width="13.88671875" style="32" customWidth="1"/>
    <col min="6157" max="6157" width="9.109375" style="32"/>
    <col min="6158" max="6158" width="10.44140625" style="32" bestFit="1" customWidth="1"/>
    <col min="6159" max="6159" width="9.109375" style="32"/>
    <col min="6160" max="6160" width="9.44140625" style="32" bestFit="1" customWidth="1"/>
    <col min="6161" max="6161" width="9.109375" style="32"/>
    <col min="6162" max="6162" width="8.33203125" style="32" customWidth="1"/>
    <col min="6163" max="6163" width="11.88671875" style="32" customWidth="1"/>
    <col min="6164" max="6164" width="11.6640625" style="32" customWidth="1"/>
    <col min="6165" max="6395" width="9.109375" style="32"/>
    <col min="6396" max="6396" width="22.5546875" style="32" customWidth="1"/>
    <col min="6397" max="6397" width="20.33203125" style="32" customWidth="1"/>
    <col min="6398" max="6398" width="13.5546875" style="32" customWidth="1"/>
    <col min="6399" max="6399" width="13.6640625" style="32" customWidth="1"/>
    <col min="6400" max="6400" width="12.44140625" style="32" customWidth="1"/>
    <col min="6401" max="6401" width="11.88671875" style="32" customWidth="1"/>
    <col min="6402" max="6402" width="12.44140625" style="32" customWidth="1"/>
    <col min="6403" max="6403" width="12.5546875" style="32" customWidth="1"/>
    <col min="6404" max="6404" width="12.33203125" style="32" customWidth="1"/>
    <col min="6405" max="6407" width="11.88671875" style="32" customWidth="1"/>
    <col min="6408" max="6408" width="12.6640625" style="32" customWidth="1"/>
    <col min="6409" max="6409" width="12" style="32" customWidth="1"/>
    <col min="6410" max="6410" width="9.109375" style="32"/>
    <col min="6411" max="6411" width="11.88671875" style="32" customWidth="1"/>
    <col min="6412" max="6412" width="13.88671875" style="32" customWidth="1"/>
    <col min="6413" max="6413" width="9.109375" style="32"/>
    <col min="6414" max="6414" width="10.44140625" style="32" bestFit="1" customWidth="1"/>
    <col min="6415" max="6415" width="9.109375" style="32"/>
    <col min="6416" max="6416" width="9.44140625" style="32" bestFit="1" customWidth="1"/>
    <col min="6417" max="6417" width="9.109375" style="32"/>
    <col min="6418" max="6418" width="8.33203125" style="32" customWidth="1"/>
    <col min="6419" max="6419" width="11.88671875" style="32" customWidth="1"/>
    <col min="6420" max="6420" width="11.6640625" style="32" customWidth="1"/>
    <col min="6421" max="6651" width="9.109375" style="32"/>
    <col min="6652" max="6652" width="22.5546875" style="32" customWidth="1"/>
    <col min="6653" max="6653" width="20.33203125" style="32" customWidth="1"/>
    <col min="6654" max="6654" width="13.5546875" style="32" customWidth="1"/>
    <col min="6655" max="6655" width="13.6640625" style="32" customWidth="1"/>
    <col min="6656" max="6656" width="12.44140625" style="32" customWidth="1"/>
    <col min="6657" max="6657" width="11.88671875" style="32" customWidth="1"/>
    <col min="6658" max="6658" width="12.44140625" style="32" customWidth="1"/>
    <col min="6659" max="6659" width="12.5546875" style="32" customWidth="1"/>
    <col min="6660" max="6660" width="12.33203125" style="32" customWidth="1"/>
    <col min="6661" max="6663" width="11.88671875" style="32" customWidth="1"/>
    <col min="6664" max="6664" width="12.6640625" style="32" customWidth="1"/>
    <col min="6665" max="6665" width="12" style="32" customWidth="1"/>
    <col min="6666" max="6666" width="9.109375" style="32"/>
    <col min="6667" max="6667" width="11.88671875" style="32" customWidth="1"/>
    <col min="6668" max="6668" width="13.88671875" style="32" customWidth="1"/>
    <col min="6669" max="6669" width="9.109375" style="32"/>
    <col min="6670" max="6670" width="10.44140625" style="32" bestFit="1" customWidth="1"/>
    <col min="6671" max="6671" width="9.109375" style="32"/>
    <col min="6672" max="6672" width="9.44140625" style="32" bestFit="1" customWidth="1"/>
    <col min="6673" max="6673" width="9.109375" style="32"/>
    <col min="6674" max="6674" width="8.33203125" style="32" customWidth="1"/>
    <col min="6675" max="6675" width="11.88671875" style="32" customWidth="1"/>
    <col min="6676" max="6676" width="11.6640625" style="32" customWidth="1"/>
    <col min="6677" max="6907" width="9.109375" style="32"/>
    <col min="6908" max="6908" width="22.5546875" style="32" customWidth="1"/>
    <col min="6909" max="6909" width="20.33203125" style="32" customWidth="1"/>
    <col min="6910" max="6910" width="13.5546875" style="32" customWidth="1"/>
    <col min="6911" max="6911" width="13.6640625" style="32" customWidth="1"/>
    <col min="6912" max="6912" width="12.44140625" style="32" customWidth="1"/>
    <col min="6913" max="6913" width="11.88671875" style="32" customWidth="1"/>
    <col min="6914" max="6914" width="12.44140625" style="32" customWidth="1"/>
    <col min="6915" max="6915" width="12.5546875" style="32" customWidth="1"/>
    <col min="6916" max="6916" width="12.33203125" style="32" customWidth="1"/>
    <col min="6917" max="6919" width="11.88671875" style="32" customWidth="1"/>
    <col min="6920" max="6920" width="12.6640625" style="32" customWidth="1"/>
    <col min="6921" max="6921" width="12" style="32" customWidth="1"/>
    <col min="6922" max="6922" width="9.109375" style="32"/>
    <col min="6923" max="6923" width="11.88671875" style="32" customWidth="1"/>
    <col min="6924" max="6924" width="13.88671875" style="32" customWidth="1"/>
    <col min="6925" max="6925" width="9.109375" style="32"/>
    <col min="6926" max="6926" width="10.44140625" style="32" bestFit="1" customWidth="1"/>
    <col min="6927" max="6927" width="9.109375" style="32"/>
    <col min="6928" max="6928" width="9.44140625" style="32" bestFit="1" customWidth="1"/>
    <col min="6929" max="6929" width="9.109375" style="32"/>
    <col min="6930" max="6930" width="8.33203125" style="32" customWidth="1"/>
    <col min="6931" max="6931" width="11.88671875" style="32" customWidth="1"/>
    <col min="6932" max="6932" width="11.6640625" style="32" customWidth="1"/>
    <col min="6933" max="7163" width="9.109375" style="32"/>
    <col min="7164" max="7164" width="22.5546875" style="32" customWidth="1"/>
    <col min="7165" max="7165" width="20.33203125" style="32" customWidth="1"/>
    <col min="7166" max="7166" width="13.5546875" style="32" customWidth="1"/>
    <col min="7167" max="7167" width="13.6640625" style="32" customWidth="1"/>
    <col min="7168" max="7168" width="12.44140625" style="32" customWidth="1"/>
    <col min="7169" max="7169" width="11.88671875" style="32" customWidth="1"/>
    <col min="7170" max="7170" width="12.44140625" style="32" customWidth="1"/>
    <col min="7171" max="7171" width="12.5546875" style="32" customWidth="1"/>
    <col min="7172" max="7172" width="12.33203125" style="32" customWidth="1"/>
    <col min="7173" max="7175" width="11.88671875" style="32" customWidth="1"/>
    <col min="7176" max="7176" width="12.6640625" style="32" customWidth="1"/>
    <col min="7177" max="7177" width="12" style="32" customWidth="1"/>
    <col min="7178" max="7178" width="9.109375" style="32"/>
    <col min="7179" max="7179" width="11.88671875" style="32" customWidth="1"/>
    <col min="7180" max="7180" width="13.88671875" style="32" customWidth="1"/>
    <col min="7181" max="7181" width="9.109375" style="32"/>
    <col min="7182" max="7182" width="10.44140625" style="32" bestFit="1" customWidth="1"/>
    <col min="7183" max="7183" width="9.109375" style="32"/>
    <col min="7184" max="7184" width="9.44140625" style="32" bestFit="1" customWidth="1"/>
    <col min="7185" max="7185" width="9.109375" style="32"/>
    <col min="7186" max="7186" width="8.33203125" style="32" customWidth="1"/>
    <col min="7187" max="7187" width="11.88671875" style="32" customWidth="1"/>
    <col min="7188" max="7188" width="11.6640625" style="32" customWidth="1"/>
    <col min="7189" max="7419" width="9.109375" style="32"/>
    <col min="7420" max="7420" width="22.5546875" style="32" customWidth="1"/>
    <col min="7421" max="7421" width="20.33203125" style="32" customWidth="1"/>
    <col min="7422" max="7422" width="13.5546875" style="32" customWidth="1"/>
    <col min="7423" max="7423" width="13.6640625" style="32" customWidth="1"/>
    <col min="7424" max="7424" width="12.44140625" style="32" customWidth="1"/>
    <col min="7425" max="7425" width="11.88671875" style="32" customWidth="1"/>
    <col min="7426" max="7426" width="12.44140625" style="32" customWidth="1"/>
    <col min="7427" max="7427" width="12.5546875" style="32" customWidth="1"/>
    <col min="7428" max="7428" width="12.33203125" style="32" customWidth="1"/>
    <col min="7429" max="7431" width="11.88671875" style="32" customWidth="1"/>
    <col min="7432" max="7432" width="12.6640625" style="32" customWidth="1"/>
    <col min="7433" max="7433" width="12" style="32" customWidth="1"/>
    <col min="7434" max="7434" width="9.109375" style="32"/>
    <col min="7435" max="7435" width="11.88671875" style="32" customWidth="1"/>
    <col min="7436" max="7436" width="13.88671875" style="32" customWidth="1"/>
    <col min="7437" max="7437" width="9.109375" style="32"/>
    <col min="7438" max="7438" width="10.44140625" style="32" bestFit="1" customWidth="1"/>
    <col min="7439" max="7439" width="9.109375" style="32"/>
    <col min="7440" max="7440" width="9.44140625" style="32" bestFit="1" customWidth="1"/>
    <col min="7441" max="7441" width="9.109375" style="32"/>
    <col min="7442" max="7442" width="8.33203125" style="32" customWidth="1"/>
    <col min="7443" max="7443" width="11.88671875" style="32" customWidth="1"/>
    <col min="7444" max="7444" width="11.6640625" style="32" customWidth="1"/>
    <col min="7445" max="7675" width="9.109375" style="32"/>
    <col min="7676" max="7676" width="22.5546875" style="32" customWidth="1"/>
    <col min="7677" max="7677" width="20.33203125" style="32" customWidth="1"/>
    <col min="7678" max="7678" width="13.5546875" style="32" customWidth="1"/>
    <col min="7679" max="7679" width="13.6640625" style="32" customWidth="1"/>
    <col min="7680" max="7680" width="12.44140625" style="32" customWidth="1"/>
    <col min="7681" max="7681" width="11.88671875" style="32" customWidth="1"/>
    <col min="7682" max="7682" width="12.44140625" style="32" customWidth="1"/>
    <col min="7683" max="7683" width="12.5546875" style="32" customWidth="1"/>
    <col min="7684" max="7684" width="12.33203125" style="32" customWidth="1"/>
    <col min="7685" max="7687" width="11.88671875" style="32" customWidth="1"/>
    <col min="7688" max="7688" width="12.6640625" style="32" customWidth="1"/>
    <col min="7689" max="7689" width="12" style="32" customWidth="1"/>
    <col min="7690" max="7690" width="9.109375" style="32"/>
    <col min="7691" max="7691" width="11.88671875" style="32" customWidth="1"/>
    <col min="7692" max="7692" width="13.88671875" style="32" customWidth="1"/>
    <col min="7693" max="7693" width="9.109375" style="32"/>
    <col min="7694" max="7694" width="10.44140625" style="32" bestFit="1" customWidth="1"/>
    <col min="7695" max="7695" width="9.109375" style="32"/>
    <col min="7696" max="7696" width="9.44140625" style="32" bestFit="1" customWidth="1"/>
    <col min="7697" max="7697" width="9.109375" style="32"/>
    <col min="7698" max="7698" width="8.33203125" style="32" customWidth="1"/>
    <col min="7699" max="7699" width="11.88671875" style="32" customWidth="1"/>
    <col min="7700" max="7700" width="11.6640625" style="32" customWidth="1"/>
    <col min="7701" max="7931" width="9.109375" style="32"/>
    <col min="7932" max="7932" width="22.5546875" style="32" customWidth="1"/>
    <col min="7933" max="7933" width="20.33203125" style="32" customWidth="1"/>
    <col min="7934" max="7934" width="13.5546875" style="32" customWidth="1"/>
    <col min="7935" max="7935" width="13.6640625" style="32" customWidth="1"/>
    <col min="7936" max="7936" width="12.44140625" style="32" customWidth="1"/>
    <col min="7937" max="7937" width="11.88671875" style="32" customWidth="1"/>
    <col min="7938" max="7938" width="12.44140625" style="32" customWidth="1"/>
    <col min="7939" max="7939" width="12.5546875" style="32" customWidth="1"/>
    <col min="7940" max="7940" width="12.33203125" style="32" customWidth="1"/>
    <col min="7941" max="7943" width="11.88671875" style="32" customWidth="1"/>
    <col min="7944" max="7944" width="12.6640625" style="32" customWidth="1"/>
    <col min="7945" max="7945" width="12" style="32" customWidth="1"/>
    <col min="7946" max="7946" width="9.109375" style="32"/>
    <col min="7947" max="7947" width="11.88671875" style="32" customWidth="1"/>
    <col min="7948" max="7948" width="13.88671875" style="32" customWidth="1"/>
    <col min="7949" max="7949" width="9.109375" style="32"/>
    <col min="7950" max="7950" width="10.44140625" style="32" bestFit="1" customWidth="1"/>
    <col min="7951" max="7951" width="9.109375" style="32"/>
    <col min="7952" max="7952" width="9.44140625" style="32" bestFit="1" customWidth="1"/>
    <col min="7953" max="7953" width="9.109375" style="32"/>
    <col min="7954" max="7954" width="8.33203125" style="32" customWidth="1"/>
    <col min="7955" max="7955" width="11.88671875" style="32" customWidth="1"/>
    <col min="7956" max="7956" width="11.6640625" style="32" customWidth="1"/>
    <col min="7957" max="8187" width="9.109375" style="32"/>
    <col min="8188" max="8188" width="22.5546875" style="32" customWidth="1"/>
    <col min="8189" max="8189" width="20.33203125" style="32" customWidth="1"/>
    <col min="8190" max="8190" width="13.5546875" style="32" customWidth="1"/>
    <col min="8191" max="8191" width="13.6640625" style="32" customWidth="1"/>
    <col min="8192" max="8192" width="12.44140625" style="32" customWidth="1"/>
    <col min="8193" max="8193" width="11.88671875" style="32" customWidth="1"/>
    <col min="8194" max="8194" width="12.44140625" style="32" customWidth="1"/>
    <col min="8195" max="8195" width="12.5546875" style="32" customWidth="1"/>
    <col min="8196" max="8196" width="12.33203125" style="32" customWidth="1"/>
    <col min="8197" max="8199" width="11.88671875" style="32" customWidth="1"/>
    <col min="8200" max="8200" width="12.6640625" style="32" customWidth="1"/>
    <col min="8201" max="8201" width="12" style="32" customWidth="1"/>
    <col min="8202" max="8202" width="9.109375" style="32"/>
    <col min="8203" max="8203" width="11.88671875" style="32" customWidth="1"/>
    <col min="8204" max="8204" width="13.88671875" style="32" customWidth="1"/>
    <col min="8205" max="8205" width="9.109375" style="32"/>
    <col min="8206" max="8206" width="10.44140625" style="32" bestFit="1" customWidth="1"/>
    <col min="8207" max="8207" width="9.109375" style="32"/>
    <col min="8208" max="8208" width="9.44140625" style="32" bestFit="1" customWidth="1"/>
    <col min="8209" max="8209" width="9.109375" style="32"/>
    <col min="8210" max="8210" width="8.33203125" style="32" customWidth="1"/>
    <col min="8211" max="8211" width="11.88671875" style="32" customWidth="1"/>
    <col min="8212" max="8212" width="11.6640625" style="32" customWidth="1"/>
    <col min="8213" max="8443" width="9.109375" style="32"/>
    <col min="8444" max="8444" width="22.5546875" style="32" customWidth="1"/>
    <col min="8445" max="8445" width="20.33203125" style="32" customWidth="1"/>
    <col min="8446" max="8446" width="13.5546875" style="32" customWidth="1"/>
    <col min="8447" max="8447" width="13.6640625" style="32" customWidth="1"/>
    <col min="8448" max="8448" width="12.44140625" style="32" customWidth="1"/>
    <col min="8449" max="8449" width="11.88671875" style="32" customWidth="1"/>
    <col min="8450" max="8450" width="12.44140625" style="32" customWidth="1"/>
    <col min="8451" max="8451" width="12.5546875" style="32" customWidth="1"/>
    <col min="8452" max="8452" width="12.33203125" style="32" customWidth="1"/>
    <col min="8453" max="8455" width="11.88671875" style="32" customWidth="1"/>
    <col min="8456" max="8456" width="12.6640625" style="32" customWidth="1"/>
    <col min="8457" max="8457" width="12" style="32" customWidth="1"/>
    <col min="8458" max="8458" width="9.109375" style="32"/>
    <col min="8459" max="8459" width="11.88671875" style="32" customWidth="1"/>
    <col min="8460" max="8460" width="13.88671875" style="32" customWidth="1"/>
    <col min="8461" max="8461" width="9.109375" style="32"/>
    <col min="8462" max="8462" width="10.44140625" style="32" bestFit="1" customWidth="1"/>
    <col min="8463" max="8463" width="9.109375" style="32"/>
    <col min="8464" max="8464" width="9.44140625" style="32" bestFit="1" customWidth="1"/>
    <col min="8465" max="8465" width="9.109375" style="32"/>
    <col min="8466" max="8466" width="8.33203125" style="32" customWidth="1"/>
    <col min="8467" max="8467" width="11.88671875" style="32" customWidth="1"/>
    <col min="8468" max="8468" width="11.6640625" style="32" customWidth="1"/>
    <col min="8469" max="8699" width="9.109375" style="32"/>
    <col min="8700" max="8700" width="22.5546875" style="32" customWidth="1"/>
    <col min="8701" max="8701" width="20.33203125" style="32" customWidth="1"/>
    <col min="8702" max="8702" width="13.5546875" style="32" customWidth="1"/>
    <col min="8703" max="8703" width="13.6640625" style="32" customWidth="1"/>
    <col min="8704" max="8704" width="12.44140625" style="32" customWidth="1"/>
    <col min="8705" max="8705" width="11.88671875" style="32" customWidth="1"/>
    <col min="8706" max="8706" width="12.44140625" style="32" customWidth="1"/>
    <col min="8707" max="8707" width="12.5546875" style="32" customWidth="1"/>
    <col min="8708" max="8708" width="12.33203125" style="32" customWidth="1"/>
    <col min="8709" max="8711" width="11.88671875" style="32" customWidth="1"/>
    <col min="8712" max="8712" width="12.6640625" style="32" customWidth="1"/>
    <col min="8713" max="8713" width="12" style="32" customWidth="1"/>
    <col min="8714" max="8714" width="9.109375" style="32"/>
    <col min="8715" max="8715" width="11.88671875" style="32" customWidth="1"/>
    <col min="8716" max="8716" width="13.88671875" style="32" customWidth="1"/>
    <col min="8717" max="8717" width="9.109375" style="32"/>
    <col min="8718" max="8718" width="10.44140625" style="32" bestFit="1" customWidth="1"/>
    <col min="8719" max="8719" width="9.109375" style="32"/>
    <col min="8720" max="8720" width="9.44140625" style="32" bestFit="1" customWidth="1"/>
    <col min="8721" max="8721" width="9.109375" style="32"/>
    <col min="8722" max="8722" width="8.33203125" style="32" customWidth="1"/>
    <col min="8723" max="8723" width="11.88671875" style="32" customWidth="1"/>
    <col min="8724" max="8724" width="11.6640625" style="32" customWidth="1"/>
    <col min="8725" max="8955" width="9.109375" style="32"/>
    <col min="8956" max="8956" width="22.5546875" style="32" customWidth="1"/>
    <col min="8957" max="8957" width="20.33203125" style="32" customWidth="1"/>
    <col min="8958" max="8958" width="13.5546875" style="32" customWidth="1"/>
    <col min="8959" max="8959" width="13.6640625" style="32" customWidth="1"/>
    <col min="8960" max="8960" width="12.44140625" style="32" customWidth="1"/>
    <col min="8961" max="8961" width="11.88671875" style="32" customWidth="1"/>
    <col min="8962" max="8962" width="12.44140625" style="32" customWidth="1"/>
    <col min="8963" max="8963" width="12.5546875" style="32" customWidth="1"/>
    <col min="8964" max="8964" width="12.33203125" style="32" customWidth="1"/>
    <col min="8965" max="8967" width="11.88671875" style="32" customWidth="1"/>
    <col min="8968" max="8968" width="12.6640625" style="32" customWidth="1"/>
    <col min="8969" max="8969" width="12" style="32" customWidth="1"/>
    <col min="8970" max="8970" width="9.109375" style="32"/>
    <col min="8971" max="8971" width="11.88671875" style="32" customWidth="1"/>
    <col min="8972" max="8972" width="13.88671875" style="32" customWidth="1"/>
    <col min="8973" max="8973" width="9.109375" style="32"/>
    <col min="8974" max="8974" width="10.44140625" style="32" bestFit="1" customWidth="1"/>
    <col min="8975" max="8975" width="9.109375" style="32"/>
    <col min="8976" max="8976" width="9.44140625" style="32" bestFit="1" customWidth="1"/>
    <col min="8977" max="8977" width="9.109375" style="32"/>
    <col min="8978" max="8978" width="8.33203125" style="32" customWidth="1"/>
    <col min="8979" max="8979" width="11.88671875" style="32" customWidth="1"/>
    <col min="8980" max="8980" width="11.6640625" style="32" customWidth="1"/>
    <col min="8981" max="9211" width="9.109375" style="32"/>
    <col min="9212" max="9212" width="22.5546875" style="32" customWidth="1"/>
    <col min="9213" max="9213" width="20.33203125" style="32" customWidth="1"/>
    <col min="9214" max="9214" width="13.5546875" style="32" customWidth="1"/>
    <col min="9215" max="9215" width="13.6640625" style="32" customWidth="1"/>
    <col min="9216" max="9216" width="12.44140625" style="32" customWidth="1"/>
    <col min="9217" max="9217" width="11.88671875" style="32" customWidth="1"/>
    <col min="9218" max="9218" width="12.44140625" style="32" customWidth="1"/>
    <col min="9219" max="9219" width="12.5546875" style="32" customWidth="1"/>
    <col min="9220" max="9220" width="12.33203125" style="32" customWidth="1"/>
    <col min="9221" max="9223" width="11.88671875" style="32" customWidth="1"/>
    <col min="9224" max="9224" width="12.6640625" style="32" customWidth="1"/>
    <col min="9225" max="9225" width="12" style="32" customWidth="1"/>
    <col min="9226" max="9226" width="9.109375" style="32"/>
    <col min="9227" max="9227" width="11.88671875" style="32" customWidth="1"/>
    <col min="9228" max="9228" width="13.88671875" style="32" customWidth="1"/>
    <col min="9229" max="9229" width="9.109375" style="32"/>
    <col min="9230" max="9230" width="10.44140625" style="32" bestFit="1" customWidth="1"/>
    <col min="9231" max="9231" width="9.109375" style="32"/>
    <col min="9232" max="9232" width="9.44140625" style="32" bestFit="1" customWidth="1"/>
    <col min="9233" max="9233" width="9.109375" style="32"/>
    <col min="9234" max="9234" width="8.33203125" style="32" customWidth="1"/>
    <col min="9235" max="9235" width="11.88671875" style="32" customWidth="1"/>
    <col min="9236" max="9236" width="11.6640625" style="32" customWidth="1"/>
    <col min="9237" max="9467" width="9.109375" style="32"/>
    <col min="9468" max="9468" width="22.5546875" style="32" customWidth="1"/>
    <col min="9469" max="9469" width="20.33203125" style="32" customWidth="1"/>
    <col min="9470" max="9470" width="13.5546875" style="32" customWidth="1"/>
    <col min="9471" max="9471" width="13.6640625" style="32" customWidth="1"/>
    <col min="9472" max="9472" width="12.44140625" style="32" customWidth="1"/>
    <col min="9473" max="9473" width="11.88671875" style="32" customWidth="1"/>
    <col min="9474" max="9474" width="12.44140625" style="32" customWidth="1"/>
    <col min="9475" max="9475" width="12.5546875" style="32" customWidth="1"/>
    <col min="9476" max="9476" width="12.33203125" style="32" customWidth="1"/>
    <col min="9477" max="9479" width="11.88671875" style="32" customWidth="1"/>
    <col min="9480" max="9480" width="12.6640625" style="32" customWidth="1"/>
    <col min="9481" max="9481" width="12" style="32" customWidth="1"/>
    <col min="9482" max="9482" width="9.109375" style="32"/>
    <col min="9483" max="9483" width="11.88671875" style="32" customWidth="1"/>
    <col min="9484" max="9484" width="13.88671875" style="32" customWidth="1"/>
    <col min="9485" max="9485" width="9.109375" style="32"/>
    <col min="9486" max="9486" width="10.44140625" style="32" bestFit="1" customWidth="1"/>
    <col min="9487" max="9487" width="9.109375" style="32"/>
    <col min="9488" max="9488" width="9.44140625" style="32" bestFit="1" customWidth="1"/>
    <col min="9489" max="9489" width="9.109375" style="32"/>
    <col min="9490" max="9490" width="8.33203125" style="32" customWidth="1"/>
    <col min="9491" max="9491" width="11.88671875" style="32" customWidth="1"/>
    <col min="9492" max="9492" width="11.6640625" style="32" customWidth="1"/>
    <col min="9493" max="9723" width="9.109375" style="32"/>
    <col min="9724" max="9724" width="22.5546875" style="32" customWidth="1"/>
    <col min="9725" max="9725" width="20.33203125" style="32" customWidth="1"/>
    <col min="9726" max="9726" width="13.5546875" style="32" customWidth="1"/>
    <col min="9727" max="9727" width="13.6640625" style="32" customWidth="1"/>
    <col min="9728" max="9728" width="12.44140625" style="32" customWidth="1"/>
    <col min="9729" max="9729" width="11.88671875" style="32" customWidth="1"/>
    <col min="9730" max="9730" width="12.44140625" style="32" customWidth="1"/>
    <col min="9731" max="9731" width="12.5546875" style="32" customWidth="1"/>
    <col min="9732" max="9732" width="12.33203125" style="32" customWidth="1"/>
    <col min="9733" max="9735" width="11.88671875" style="32" customWidth="1"/>
    <col min="9736" max="9736" width="12.6640625" style="32" customWidth="1"/>
    <col min="9737" max="9737" width="12" style="32" customWidth="1"/>
    <col min="9738" max="9738" width="9.109375" style="32"/>
    <col min="9739" max="9739" width="11.88671875" style="32" customWidth="1"/>
    <col min="9740" max="9740" width="13.88671875" style="32" customWidth="1"/>
    <col min="9741" max="9741" width="9.109375" style="32"/>
    <col min="9742" max="9742" width="10.44140625" style="32" bestFit="1" customWidth="1"/>
    <col min="9743" max="9743" width="9.109375" style="32"/>
    <col min="9744" max="9744" width="9.44140625" style="32" bestFit="1" customWidth="1"/>
    <col min="9745" max="9745" width="9.109375" style="32"/>
    <col min="9746" max="9746" width="8.33203125" style="32" customWidth="1"/>
    <col min="9747" max="9747" width="11.88671875" style="32" customWidth="1"/>
    <col min="9748" max="9748" width="11.6640625" style="32" customWidth="1"/>
    <col min="9749" max="9979" width="9.109375" style="32"/>
    <col min="9980" max="9980" width="22.5546875" style="32" customWidth="1"/>
    <col min="9981" max="9981" width="20.33203125" style="32" customWidth="1"/>
    <col min="9982" max="9982" width="13.5546875" style="32" customWidth="1"/>
    <col min="9983" max="9983" width="13.6640625" style="32" customWidth="1"/>
    <col min="9984" max="9984" width="12.44140625" style="32" customWidth="1"/>
    <col min="9985" max="9985" width="11.88671875" style="32" customWidth="1"/>
    <col min="9986" max="9986" width="12.44140625" style="32" customWidth="1"/>
    <col min="9987" max="9987" width="12.5546875" style="32" customWidth="1"/>
    <col min="9988" max="9988" width="12.33203125" style="32" customWidth="1"/>
    <col min="9989" max="9991" width="11.88671875" style="32" customWidth="1"/>
    <col min="9992" max="9992" width="12.6640625" style="32" customWidth="1"/>
    <col min="9993" max="9993" width="12" style="32" customWidth="1"/>
    <col min="9994" max="9994" width="9.109375" style="32"/>
    <col min="9995" max="9995" width="11.88671875" style="32" customWidth="1"/>
    <col min="9996" max="9996" width="13.88671875" style="32" customWidth="1"/>
    <col min="9997" max="9997" width="9.109375" style="32"/>
    <col min="9998" max="9998" width="10.44140625" style="32" bestFit="1" customWidth="1"/>
    <col min="9999" max="9999" width="9.109375" style="32"/>
    <col min="10000" max="10000" width="9.44140625" style="32" bestFit="1" customWidth="1"/>
    <col min="10001" max="10001" width="9.109375" style="32"/>
    <col min="10002" max="10002" width="8.33203125" style="32" customWidth="1"/>
    <col min="10003" max="10003" width="11.88671875" style="32" customWidth="1"/>
    <col min="10004" max="10004" width="11.6640625" style="32" customWidth="1"/>
    <col min="10005" max="10235" width="9.109375" style="32"/>
    <col min="10236" max="10236" width="22.5546875" style="32" customWidth="1"/>
    <col min="10237" max="10237" width="20.33203125" style="32" customWidth="1"/>
    <col min="10238" max="10238" width="13.5546875" style="32" customWidth="1"/>
    <col min="10239" max="10239" width="13.6640625" style="32" customWidth="1"/>
    <col min="10240" max="10240" width="12.44140625" style="32" customWidth="1"/>
    <col min="10241" max="10241" width="11.88671875" style="32" customWidth="1"/>
    <col min="10242" max="10242" width="12.44140625" style="32" customWidth="1"/>
    <col min="10243" max="10243" width="12.5546875" style="32" customWidth="1"/>
    <col min="10244" max="10244" width="12.33203125" style="32" customWidth="1"/>
    <col min="10245" max="10247" width="11.88671875" style="32" customWidth="1"/>
    <col min="10248" max="10248" width="12.6640625" style="32" customWidth="1"/>
    <col min="10249" max="10249" width="12" style="32" customWidth="1"/>
    <col min="10250" max="10250" width="9.109375" style="32"/>
    <col min="10251" max="10251" width="11.88671875" style="32" customWidth="1"/>
    <col min="10252" max="10252" width="13.88671875" style="32" customWidth="1"/>
    <col min="10253" max="10253" width="9.109375" style="32"/>
    <col min="10254" max="10254" width="10.44140625" style="32" bestFit="1" customWidth="1"/>
    <col min="10255" max="10255" width="9.109375" style="32"/>
    <col min="10256" max="10256" width="9.44140625" style="32" bestFit="1" customWidth="1"/>
    <col min="10257" max="10257" width="9.109375" style="32"/>
    <col min="10258" max="10258" width="8.33203125" style="32" customWidth="1"/>
    <col min="10259" max="10259" width="11.88671875" style="32" customWidth="1"/>
    <col min="10260" max="10260" width="11.6640625" style="32" customWidth="1"/>
    <col min="10261" max="10491" width="9.109375" style="32"/>
    <col min="10492" max="10492" width="22.5546875" style="32" customWidth="1"/>
    <col min="10493" max="10493" width="20.33203125" style="32" customWidth="1"/>
    <col min="10494" max="10494" width="13.5546875" style="32" customWidth="1"/>
    <col min="10495" max="10495" width="13.6640625" style="32" customWidth="1"/>
    <col min="10496" max="10496" width="12.44140625" style="32" customWidth="1"/>
    <col min="10497" max="10497" width="11.88671875" style="32" customWidth="1"/>
    <col min="10498" max="10498" width="12.44140625" style="32" customWidth="1"/>
    <col min="10499" max="10499" width="12.5546875" style="32" customWidth="1"/>
    <col min="10500" max="10500" width="12.33203125" style="32" customWidth="1"/>
    <col min="10501" max="10503" width="11.88671875" style="32" customWidth="1"/>
    <col min="10504" max="10504" width="12.6640625" style="32" customWidth="1"/>
    <col min="10505" max="10505" width="12" style="32" customWidth="1"/>
    <col min="10506" max="10506" width="9.109375" style="32"/>
    <col min="10507" max="10507" width="11.88671875" style="32" customWidth="1"/>
    <col min="10508" max="10508" width="13.88671875" style="32" customWidth="1"/>
    <col min="10509" max="10509" width="9.109375" style="32"/>
    <col min="10510" max="10510" width="10.44140625" style="32" bestFit="1" customWidth="1"/>
    <col min="10511" max="10511" width="9.109375" style="32"/>
    <col min="10512" max="10512" width="9.44140625" style="32" bestFit="1" customWidth="1"/>
    <col min="10513" max="10513" width="9.109375" style="32"/>
    <col min="10514" max="10514" width="8.33203125" style="32" customWidth="1"/>
    <col min="10515" max="10515" width="11.88671875" style="32" customWidth="1"/>
    <col min="10516" max="10516" width="11.6640625" style="32" customWidth="1"/>
    <col min="10517" max="10747" width="9.109375" style="32"/>
    <col min="10748" max="10748" width="22.5546875" style="32" customWidth="1"/>
    <col min="10749" max="10749" width="20.33203125" style="32" customWidth="1"/>
    <col min="10750" max="10750" width="13.5546875" style="32" customWidth="1"/>
    <col min="10751" max="10751" width="13.6640625" style="32" customWidth="1"/>
    <col min="10752" max="10752" width="12.44140625" style="32" customWidth="1"/>
    <col min="10753" max="10753" width="11.88671875" style="32" customWidth="1"/>
    <col min="10754" max="10754" width="12.44140625" style="32" customWidth="1"/>
    <col min="10755" max="10755" width="12.5546875" style="32" customWidth="1"/>
    <col min="10756" max="10756" width="12.33203125" style="32" customWidth="1"/>
    <col min="10757" max="10759" width="11.88671875" style="32" customWidth="1"/>
    <col min="10760" max="10760" width="12.6640625" style="32" customWidth="1"/>
    <col min="10761" max="10761" width="12" style="32" customWidth="1"/>
    <col min="10762" max="10762" width="9.109375" style="32"/>
    <col min="10763" max="10763" width="11.88671875" style="32" customWidth="1"/>
    <col min="10764" max="10764" width="13.88671875" style="32" customWidth="1"/>
    <col min="10765" max="10765" width="9.109375" style="32"/>
    <col min="10766" max="10766" width="10.44140625" style="32" bestFit="1" customWidth="1"/>
    <col min="10767" max="10767" width="9.109375" style="32"/>
    <col min="10768" max="10768" width="9.44140625" style="32" bestFit="1" customWidth="1"/>
    <col min="10769" max="10769" width="9.109375" style="32"/>
    <col min="10770" max="10770" width="8.33203125" style="32" customWidth="1"/>
    <col min="10771" max="10771" width="11.88671875" style="32" customWidth="1"/>
    <col min="10772" max="10772" width="11.6640625" style="32" customWidth="1"/>
    <col min="10773" max="11003" width="9.109375" style="32"/>
    <col min="11004" max="11004" width="22.5546875" style="32" customWidth="1"/>
    <col min="11005" max="11005" width="20.33203125" style="32" customWidth="1"/>
    <col min="11006" max="11006" width="13.5546875" style="32" customWidth="1"/>
    <col min="11007" max="11007" width="13.6640625" style="32" customWidth="1"/>
    <col min="11008" max="11008" width="12.44140625" style="32" customWidth="1"/>
    <col min="11009" max="11009" width="11.88671875" style="32" customWidth="1"/>
    <col min="11010" max="11010" width="12.44140625" style="32" customWidth="1"/>
    <col min="11011" max="11011" width="12.5546875" style="32" customWidth="1"/>
    <col min="11012" max="11012" width="12.33203125" style="32" customWidth="1"/>
    <col min="11013" max="11015" width="11.88671875" style="32" customWidth="1"/>
    <col min="11016" max="11016" width="12.6640625" style="32" customWidth="1"/>
    <col min="11017" max="11017" width="12" style="32" customWidth="1"/>
    <col min="11018" max="11018" width="9.109375" style="32"/>
    <col min="11019" max="11019" width="11.88671875" style="32" customWidth="1"/>
    <col min="11020" max="11020" width="13.88671875" style="32" customWidth="1"/>
    <col min="11021" max="11021" width="9.109375" style="32"/>
    <col min="11022" max="11022" width="10.44140625" style="32" bestFit="1" customWidth="1"/>
    <col min="11023" max="11023" width="9.109375" style="32"/>
    <col min="11024" max="11024" width="9.44140625" style="32" bestFit="1" customWidth="1"/>
    <col min="11025" max="11025" width="9.109375" style="32"/>
    <col min="11026" max="11026" width="8.33203125" style="32" customWidth="1"/>
    <col min="11027" max="11027" width="11.88671875" style="32" customWidth="1"/>
    <col min="11028" max="11028" width="11.6640625" style="32" customWidth="1"/>
    <col min="11029" max="11259" width="9.109375" style="32"/>
    <col min="11260" max="11260" width="22.5546875" style="32" customWidth="1"/>
    <col min="11261" max="11261" width="20.33203125" style="32" customWidth="1"/>
    <col min="11262" max="11262" width="13.5546875" style="32" customWidth="1"/>
    <col min="11263" max="11263" width="13.6640625" style="32" customWidth="1"/>
    <col min="11264" max="11264" width="12.44140625" style="32" customWidth="1"/>
    <col min="11265" max="11265" width="11.88671875" style="32" customWidth="1"/>
    <col min="11266" max="11266" width="12.44140625" style="32" customWidth="1"/>
    <col min="11267" max="11267" width="12.5546875" style="32" customWidth="1"/>
    <col min="11268" max="11268" width="12.33203125" style="32" customWidth="1"/>
    <col min="11269" max="11271" width="11.88671875" style="32" customWidth="1"/>
    <col min="11272" max="11272" width="12.6640625" style="32" customWidth="1"/>
    <col min="11273" max="11273" width="12" style="32" customWidth="1"/>
    <col min="11274" max="11274" width="9.109375" style="32"/>
    <col min="11275" max="11275" width="11.88671875" style="32" customWidth="1"/>
    <col min="11276" max="11276" width="13.88671875" style="32" customWidth="1"/>
    <col min="11277" max="11277" width="9.109375" style="32"/>
    <col min="11278" max="11278" width="10.44140625" style="32" bestFit="1" customWidth="1"/>
    <col min="11279" max="11279" width="9.109375" style="32"/>
    <col min="11280" max="11280" width="9.44140625" style="32" bestFit="1" customWidth="1"/>
    <col min="11281" max="11281" width="9.109375" style="32"/>
    <col min="11282" max="11282" width="8.33203125" style="32" customWidth="1"/>
    <col min="11283" max="11283" width="11.88671875" style="32" customWidth="1"/>
    <col min="11284" max="11284" width="11.6640625" style="32" customWidth="1"/>
    <col min="11285" max="11515" width="9.109375" style="32"/>
    <col min="11516" max="11516" width="22.5546875" style="32" customWidth="1"/>
    <col min="11517" max="11517" width="20.33203125" style="32" customWidth="1"/>
    <col min="11518" max="11518" width="13.5546875" style="32" customWidth="1"/>
    <col min="11519" max="11519" width="13.6640625" style="32" customWidth="1"/>
    <col min="11520" max="11520" width="12.44140625" style="32" customWidth="1"/>
    <col min="11521" max="11521" width="11.88671875" style="32" customWidth="1"/>
    <col min="11522" max="11522" width="12.44140625" style="32" customWidth="1"/>
    <col min="11523" max="11523" width="12.5546875" style="32" customWidth="1"/>
    <col min="11524" max="11524" width="12.33203125" style="32" customWidth="1"/>
    <col min="11525" max="11527" width="11.88671875" style="32" customWidth="1"/>
    <col min="11528" max="11528" width="12.6640625" style="32" customWidth="1"/>
    <col min="11529" max="11529" width="12" style="32" customWidth="1"/>
    <col min="11530" max="11530" width="9.109375" style="32"/>
    <col min="11531" max="11531" width="11.88671875" style="32" customWidth="1"/>
    <col min="11532" max="11532" width="13.88671875" style="32" customWidth="1"/>
    <col min="11533" max="11533" width="9.109375" style="32"/>
    <col min="11534" max="11534" width="10.44140625" style="32" bestFit="1" customWidth="1"/>
    <col min="11535" max="11535" width="9.109375" style="32"/>
    <col min="11536" max="11536" width="9.44140625" style="32" bestFit="1" customWidth="1"/>
    <col min="11537" max="11537" width="9.109375" style="32"/>
    <col min="11538" max="11538" width="8.33203125" style="32" customWidth="1"/>
    <col min="11539" max="11539" width="11.88671875" style="32" customWidth="1"/>
    <col min="11540" max="11540" width="11.6640625" style="32" customWidth="1"/>
    <col min="11541" max="11771" width="9.109375" style="32"/>
    <col min="11772" max="11772" width="22.5546875" style="32" customWidth="1"/>
    <col min="11773" max="11773" width="20.33203125" style="32" customWidth="1"/>
    <col min="11774" max="11774" width="13.5546875" style="32" customWidth="1"/>
    <col min="11775" max="11775" width="13.6640625" style="32" customWidth="1"/>
    <col min="11776" max="11776" width="12.44140625" style="32" customWidth="1"/>
    <col min="11777" max="11777" width="11.88671875" style="32" customWidth="1"/>
    <col min="11778" max="11778" width="12.44140625" style="32" customWidth="1"/>
    <col min="11779" max="11779" width="12.5546875" style="32" customWidth="1"/>
    <col min="11780" max="11780" width="12.33203125" style="32" customWidth="1"/>
    <col min="11781" max="11783" width="11.88671875" style="32" customWidth="1"/>
    <col min="11784" max="11784" width="12.6640625" style="32" customWidth="1"/>
    <col min="11785" max="11785" width="12" style="32" customWidth="1"/>
    <col min="11786" max="11786" width="9.109375" style="32"/>
    <col min="11787" max="11787" width="11.88671875" style="32" customWidth="1"/>
    <col min="11788" max="11788" width="13.88671875" style="32" customWidth="1"/>
    <col min="11789" max="11789" width="9.109375" style="32"/>
    <col min="11790" max="11790" width="10.44140625" style="32" bestFit="1" customWidth="1"/>
    <col min="11791" max="11791" width="9.109375" style="32"/>
    <col min="11792" max="11792" width="9.44140625" style="32" bestFit="1" customWidth="1"/>
    <col min="11793" max="11793" width="9.109375" style="32"/>
    <col min="11794" max="11794" width="8.33203125" style="32" customWidth="1"/>
    <col min="11795" max="11795" width="11.88671875" style="32" customWidth="1"/>
    <col min="11796" max="11796" width="11.6640625" style="32" customWidth="1"/>
    <col min="11797" max="12027" width="9.109375" style="32"/>
    <col min="12028" max="12028" width="22.5546875" style="32" customWidth="1"/>
    <col min="12029" max="12029" width="20.33203125" style="32" customWidth="1"/>
    <col min="12030" max="12030" width="13.5546875" style="32" customWidth="1"/>
    <col min="12031" max="12031" width="13.6640625" style="32" customWidth="1"/>
    <col min="12032" max="12032" width="12.44140625" style="32" customWidth="1"/>
    <col min="12033" max="12033" width="11.88671875" style="32" customWidth="1"/>
    <col min="12034" max="12034" width="12.44140625" style="32" customWidth="1"/>
    <col min="12035" max="12035" width="12.5546875" style="32" customWidth="1"/>
    <col min="12036" max="12036" width="12.33203125" style="32" customWidth="1"/>
    <col min="12037" max="12039" width="11.88671875" style="32" customWidth="1"/>
    <col min="12040" max="12040" width="12.6640625" style="32" customWidth="1"/>
    <col min="12041" max="12041" width="12" style="32" customWidth="1"/>
    <col min="12042" max="12042" width="9.109375" style="32"/>
    <col min="12043" max="12043" width="11.88671875" style="32" customWidth="1"/>
    <col min="12044" max="12044" width="13.88671875" style="32" customWidth="1"/>
    <col min="12045" max="12045" width="9.109375" style="32"/>
    <col min="12046" max="12046" width="10.44140625" style="32" bestFit="1" customWidth="1"/>
    <col min="12047" max="12047" width="9.109375" style="32"/>
    <col min="12048" max="12048" width="9.44140625" style="32" bestFit="1" customWidth="1"/>
    <col min="12049" max="12049" width="9.109375" style="32"/>
    <col min="12050" max="12050" width="8.33203125" style="32" customWidth="1"/>
    <col min="12051" max="12051" width="11.88671875" style="32" customWidth="1"/>
    <col min="12052" max="12052" width="11.6640625" style="32" customWidth="1"/>
    <col min="12053" max="12283" width="9.109375" style="32"/>
    <col min="12284" max="12284" width="22.5546875" style="32" customWidth="1"/>
    <col min="12285" max="12285" width="20.33203125" style="32" customWidth="1"/>
    <col min="12286" max="12286" width="13.5546875" style="32" customWidth="1"/>
    <col min="12287" max="12287" width="13.6640625" style="32" customWidth="1"/>
    <col min="12288" max="12288" width="12.44140625" style="32" customWidth="1"/>
    <col min="12289" max="12289" width="11.88671875" style="32" customWidth="1"/>
    <col min="12290" max="12290" width="12.44140625" style="32" customWidth="1"/>
    <col min="12291" max="12291" width="12.5546875" style="32" customWidth="1"/>
    <col min="12292" max="12292" width="12.33203125" style="32" customWidth="1"/>
    <col min="12293" max="12295" width="11.88671875" style="32" customWidth="1"/>
    <col min="12296" max="12296" width="12.6640625" style="32" customWidth="1"/>
    <col min="12297" max="12297" width="12" style="32" customWidth="1"/>
    <col min="12298" max="12298" width="9.109375" style="32"/>
    <col min="12299" max="12299" width="11.88671875" style="32" customWidth="1"/>
    <col min="12300" max="12300" width="13.88671875" style="32" customWidth="1"/>
    <col min="12301" max="12301" width="9.109375" style="32"/>
    <col min="12302" max="12302" width="10.44140625" style="32" bestFit="1" customWidth="1"/>
    <col min="12303" max="12303" width="9.109375" style="32"/>
    <col min="12304" max="12304" width="9.44140625" style="32" bestFit="1" customWidth="1"/>
    <col min="12305" max="12305" width="9.109375" style="32"/>
    <col min="12306" max="12306" width="8.33203125" style="32" customWidth="1"/>
    <col min="12307" max="12307" width="11.88671875" style="32" customWidth="1"/>
    <col min="12308" max="12308" width="11.6640625" style="32" customWidth="1"/>
    <col min="12309" max="12539" width="9.109375" style="32"/>
    <col min="12540" max="12540" width="22.5546875" style="32" customWidth="1"/>
    <col min="12541" max="12541" width="20.33203125" style="32" customWidth="1"/>
    <col min="12542" max="12542" width="13.5546875" style="32" customWidth="1"/>
    <col min="12543" max="12543" width="13.6640625" style="32" customWidth="1"/>
    <col min="12544" max="12544" width="12.44140625" style="32" customWidth="1"/>
    <col min="12545" max="12545" width="11.88671875" style="32" customWidth="1"/>
    <col min="12546" max="12546" width="12.44140625" style="32" customWidth="1"/>
    <col min="12547" max="12547" width="12.5546875" style="32" customWidth="1"/>
    <col min="12548" max="12548" width="12.33203125" style="32" customWidth="1"/>
    <col min="12549" max="12551" width="11.88671875" style="32" customWidth="1"/>
    <col min="12552" max="12552" width="12.6640625" style="32" customWidth="1"/>
    <col min="12553" max="12553" width="12" style="32" customWidth="1"/>
    <col min="12554" max="12554" width="9.109375" style="32"/>
    <col min="12555" max="12555" width="11.88671875" style="32" customWidth="1"/>
    <col min="12556" max="12556" width="13.88671875" style="32" customWidth="1"/>
    <col min="12557" max="12557" width="9.109375" style="32"/>
    <col min="12558" max="12558" width="10.44140625" style="32" bestFit="1" customWidth="1"/>
    <col min="12559" max="12559" width="9.109375" style="32"/>
    <col min="12560" max="12560" width="9.44140625" style="32" bestFit="1" customWidth="1"/>
    <col min="12561" max="12561" width="9.109375" style="32"/>
    <col min="12562" max="12562" width="8.33203125" style="32" customWidth="1"/>
    <col min="12563" max="12563" width="11.88671875" style="32" customWidth="1"/>
    <col min="12564" max="12564" width="11.6640625" style="32" customWidth="1"/>
    <col min="12565" max="12795" width="9.109375" style="32"/>
    <col min="12796" max="12796" width="22.5546875" style="32" customWidth="1"/>
    <col min="12797" max="12797" width="20.33203125" style="32" customWidth="1"/>
    <col min="12798" max="12798" width="13.5546875" style="32" customWidth="1"/>
    <col min="12799" max="12799" width="13.6640625" style="32" customWidth="1"/>
    <col min="12800" max="12800" width="12.44140625" style="32" customWidth="1"/>
    <col min="12801" max="12801" width="11.88671875" style="32" customWidth="1"/>
    <col min="12802" max="12802" width="12.44140625" style="32" customWidth="1"/>
    <col min="12803" max="12803" width="12.5546875" style="32" customWidth="1"/>
    <col min="12804" max="12804" width="12.33203125" style="32" customWidth="1"/>
    <col min="12805" max="12807" width="11.88671875" style="32" customWidth="1"/>
    <col min="12808" max="12808" width="12.6640625" style="32" customWidth="1"/>
    <col min="12809" max="12809" width="12" style="32" customWidth="1"/>
    <col min="12810" max="12810" width="9.109375" style="32"/>
    <col min="12811" max="12811" width="11.88671875" style="32" customWidth="1"/>
    <col min="12812" max="12812" width="13.88671875" style="32" customWidth="1"/>
    <col min="12813" max="12813" width="9.109375" style="32"/>
    <col min="12814" max="12814" width="10.44140625" style="32" bestFit="1" customWidth="1"/>
    <col min="12815" max="12815" width="9.109375" style="32"/>
    <col min="12816" max="12816" width="9.44140625" style="32" bestFit="1" customWidth="1"/>
    <col min="12817" max="12817" width="9.109375" style="32"/>
    <col min="12818" max="12818" width="8.33203125" style="32" customWidth="1"/>
    <col min="12819" max="12819" width="11.88671875" style="32" customWidth="1"/>
    <col min="12820" max="12820" width="11.6640625" style="32" customWidth="1"/>
    <col min="12821" max="13051" width="9.109375" style="32"/>
    <col min="13052" max="13052" width="22.5546875" style="32" customWidth="1"/>
    <col min="13053" max="13053" width="20.33203125" style="32" customWidth="1"/>
    <col min="13054" max="13054" width="13.5546875" style="32" customWidth="1"/>
    <col min="13055" max="13055" width="13.6640625" style="32" customWidth="1"/>
    <col min="13056" max="13056" width="12.44140625" style="32" customWidth="1"/>
    <col min="13057" max="13057" width="11.88671875" style="32" customWidth="1"/>
    <col min="13058" max="13058" width="12.44140625" style="32" customWidth="1"/>
    <col min="13059" max="13059" width="12.5546875" style="32" customWidth="1"/>
    <col min="13060" max="13060" width="12.33203125" style="32" customWidth="1"/>
    <col min="13061" max="13063" width="11.88671875" style="32" customWidth="1"/>
    <col min="13064" max="13064" width="12.6640625" style="32" customWidth="1"/>
    <col min="13065" max="13065" width="12" style="32" customWidth="1"/>
    <col min="13066" max="13066" width="9.109375" style="32"/>
    <col min="13067" max="13067" width="11.88671875" style="32" customWidth="1"/>
    <col min="13068" max="13068" width="13.88671875" style="32" customWidth="1"/>
    <col min="13069" max="13069" width="9.109375" style="32"/>
    <col min="13070" max="13070" width="10.44140625" style="32" bestFit="1" customWidth="1"/>
    <col min="13071" max="13071" width="9.109375" style="32"/>
    <col min="13072" max="13072" width="9.44140625" style="32" bestFit="1" customWidth="1"/>
    <col min="13073" max="13073" width="9.109375" style="32"/>
    <col min="13074" max="13074" width="8.33203125" style="32" customWidth="1"/>
    <col min="13075" max="13075" width="11.88671875" style="32" customWidth="1"/>
    <col min="13076" max="13076" width="11.6640625" style="32" customWidth="1"/>
    <col min="13077" max="13307" width="9.109375" style="32"/>
    <col min="13308" max="13308" width="22.5546875" style="32" customWidth="1"/>
    <col min="13309" max="13309" width="20.33203125" style="32" customWidth="1"/>
    <col min="13310" max="13310" width="13.5546875" style="32" customWidth="1"/>
    <col min="13311" max="13311" width="13.6640625" style="32" customWidth="1"/>
    <col min="13312" max="13312" width="12.44140625" style="32" customWidth="1"/>
    <col min="13313" max="13313" width="11.88671875" style="32" customWidth="1"/>
    <col min="13314" max="13314" width="12.44140625" style="32" customWidth="1"/>
    <col min="13315" max="13315" width="12.5546875" style="32" customWidth="1"/>
    <col min="13316" max="13316" width="12.33203125" style="32" customWidth="1"/>
    <col min="13317" max="13319" width="11.88671875" style="32" customWidth="1"/>
    <col min="13320" max="13320" width="12.6640625" style="32" customWidth="1"/>
    <col min="13321" max="13321" width="12" style="32" customWidth="1"/>
    <col min="13322" max="13322" width="9.109375" style="32"/>
    <col min="13323" max="13323" width="11.88671875" style="32" customWidth="1"/>
    <col min="13324" max="13324" width="13.88671875" style="32" customWidth="1"/>
    <col min="13325" max="13325" width="9.109375" style="32"/>
    <col min="13326" max="13326" width="10.44140625" style="32" bestFit="1" customWidth="1"/>
    <col min="13327" max="13327" width="9.109375" style="32"/>
    <col min="13328" max="13328" width="9.44140625" style="32" bestFit="1" customWidth="1"/>
    <col min="13329" max="13329" width="9.109375" style="32"/>
    <col min="13330" max="13330" width="8.33203125" style="32" customWidth="1"/>
    <col min="13331" max="13331" width="11.88671875" style="32" customWidth="1"/>
    <col min="13332" max="13332" width="11.6640625" style="32" customWidth="1"/>
    <col min="13333" max="13563" width="9.109375" style="32"/>
    <col min="13564" max="13564" width="22.5546875" style="32" customWidth="1"/>
    <col min="13565" max="13565" width="20.33203125" style="32" customWidth="1"/>
    <col min="13566" max="13566" width="13.5546875" style="32" customWidth="1"/>
    <col min="13567" max="13567" width="13.6640625" style="32" customWidth="1"/>
    <col min="13568" max="13568" width="12.44140625" style="32" customWidth="1"/>
    <col min="13569" max="13569" width="11.88671875" style="32" customWidth="1"/>
    <col min="13570" max="13570" width="12.44140625" style="32" customWidth="1"/>
    <col min="13571" max="13571" width="12.5546875" style="32" customWidth="1"/>
    <col min="13572" max="13572" width="12.33203125" style="32" customWidth="1"/>
    <col min="13573" max="13575" width="11.88671875" style="32" customWidth="1"/>
    <col min="13576" max="13576" width="12.6640625" style="32" customWidth="1"/>
    <col min="13577" max="13577" width="12" style="32" customWidth="1"/>
    <col min="13578" max="13578" width="9.109375" style="32"/>
    <col min="13579" max="13579" width="11.88671875" style="32" customWidth="1"/>
    <col min="13580" max="13580" width="13.88671875" style="32" customWidth="1"/>
    <col min="13581" max="13581" width="9.109375" style="32"/>
    <col min="13582" max="13582" width="10.44140625" style="32" bestFit="1" customWidth="1"/>
    <col min="13583" max="13583" width="9.109375" style="32"/>
    <col min="13584" max="13584" width="9.44140625" style="32" bestFit="1" customWidth="1"/>
    <col min="13585" max="13585" width="9.109375" style="32"/>
    <col min="13586" max="13586" width="8.33203125" style="32" customWidth="1"/>
    <col min="13587" max="13587" width="11.88671875" style="32" customWidth="1"/>
    <col min="13588" max="13588" width="11.6640625" style="32" customWidth="1"/>
    <col min="13589" max="13819" width="9.109375" style="32"/>
    <col min="13820" max="13820" width="22.5546875" style="32" customWidth="1"/>
    <col min="13821" max="13821" width="20.33203125" style="32" customWidth="1"/>
    <col min="13822" max="13822" width="13.5546875" style="32" customWidth="1"/>
    <col min="13823" max="13823" width="13.6640625" style="32" customWidth="1"/>
    <col min="13824" max="13824" width="12.44140625" style="32" customWidth="1"/>
    <col min="13825" max="13825" width="11.88671875" style="32" customWidth="1"/>
    <col min="13826" max="13826" width="12.44140625" style="32" customWidth="1"/>
    <col min="13827" max="13827" width="12.5546875" style="32" customWidth="1"/>
    <col min="13828" max="13828" width="12.33203125" style="32" customWidth="1"/>
    <col min="13829" max="13831" width="11.88671875" style="32" customWidth="1"/>
    <col min="13832" max="13832" width="12.6640625" style="32" customWidth="1"/>
    <col min="13833" max="13833" width="12" style="32" customWidth="1"/>
    <col min="13834" max="13834" width="9.109375" style="32"/>
    <col min="13835" max="13835" width="11.88671875" style="32" customWidth="1"/>
    <col min="13836" max="13836" width="13.88671875" style="32" customWidth="1"/>
    <col min="13837" max="13837" width="9.109375" style="32"/>
    <col min="13838" max="13838" width="10.44140625" style="32" bestFit="1" customWidth="1"/>
    <col min="13839" max="13839" width="9.109375" style="32"/>
    <col min="13840" max="13840" width="9.44140625" style="32" bestFit="1" customWidth="1"/>
    <col min="13841" max="13841" width="9.109375" style="32"/>
    <col min="13842" max="13842" width="8.33203125" style="32" customWidth="1"/>
    <col min="13843" max="13843" width="11.88671875" style="32" customWidth="1"/>
    <col min="13844" max="13844" width="11.6640625" style="32" customWidth="1"/>
    <col min="13845" max="14075" width="9.109375" style="32"/>
    <col min="14076" max="14076" width="22.5546875" style="32" customWidth="1"/>
    <col min="14077" max="14077" width="20.33203125" style="32" customWidth="1"/>
    <col min="14078" max="14078" width="13.5546875" style="32" customWidth="1"/>
    <col min="14079" max="14079" width="13.6640625" style="32" customWidth="1"/>
    <col min="14080" max="14080" width="12.44140625" style="32" customWidth="1"/>
    <col min="14081" max="14081" width="11.88671875" style="32" customWidth="1"/>
    <col min="14082" max="14082" width="12.44140625" style="32" customWidth="1"/>
    <col min="14083" max="14083" width="12.5546875" style="32" customWidth="1"/>
    <col min="14084" max="14084" width="12.33203125" style="32" customWidth="1"/>
    <col min="14085" max="14087" width="11.88671875" style="32" customWidth="1"/>
    <col min="14088" max="14088" width="12.6640625" style="32" customWidth="1"/>
    <col min="14089" max="14089" width="12" style="32" customWidth="1"/>
    <col min="14090" max="14090" width="9.109375" style="32"/>
    <col min="14091" max="14091" width="11.88671875" style="32" customWidth="1"/>
    <col min="14092" max="14092" width="13.88671875" style="32" customWidth="1"/>
    <col min="14093" max="14093" width="9.109375" style="32"/>
    <col min="14094" max="14094" width="10.44140625" style="32" bestFit="1" customWidth="1"/>
    <col min="14095" max="14095" width="9.109375" style="32"/>
    <col min="14096" max="14096" width="9.44140625" style="32" bestFit="1" customWidth="1"/>
    <col min="14097" max="14097" width="9.109375" style="32"/>
    <col min="14098" max="14098" width="8.33203125" style="32" customWidth="1"/>
    <col min="14099" max="14099" width="11.88671875" style="32" customWidth="1"/>
    <col min="14100" max="14100" width="11.6640625" style="32" customWidth="1"/>
    <col min="14101" max="14331" width="9.109375" style="32"/>
    <col min="14332" max="14332" width="22.5546875" style="32" customWidth="1"/>
    <col min="14333" max="14333" width="20.33203125" style="32" customWidth="1"/>
    <col min="14334" max="14334" width="13.5546875" style="32" customWidth="1"/>
    <col min="14335" max="14335" width="13.6640625" style="32" customWidth="1"/>
    <col min="14336" max="14336" width="12.44140625" style="32" customWidth="1"/>
    <col min="14337" max="14337" width="11.88671875" style="32" customWidth="1"/>
    <col min="14338" max="14338" width="12.44140625" style="32" customWidth="1"/>
    <col min="14339" max="14339" width="12.5546875" style="32" customWidth="1"/>
    <col min="14340" max="14340" width="12.33203125" style="32" customWidth="1"/>
    <col min="14341" max="14343" width="11.88671875" style="32" customWidth="1"/>
    <col min="14344" max="14344" width="12.6640625" style="32" customWidth="1"/>
    <col min="14345" max="14345" width="12" style="32" customWidth="1"/>
    <col min="14346" max="14346" width="9.109375" style="32"/>
    <col min="14347" max="14347" width="11.88671875" style="32" customWidth="1"/>
    <col min="14348" max="14348" width="13.88671875" style="32" customWidth="1"/>
    <col min="14349" max="14349" width="9.109375" style="32"/>
    <col min="14350" max="14350" width="10.44140625" style="32" bestFit="1" customWidth="1"/>
    <col min="14351" max="14351" width="9.109375" style="32"/>
    <col min="14352" max="14352" width="9.44140625" style="32" bestFit="1" customWidth="1"/>
    <col min="14353" max="14353" width="9.109375" style="32"/>
    <col min="14354" max="14354" width="8.33203125" style="32" customWidth="1"/>
    <col min="14355" max="14355" width="11.88671875" style="32" customWidth="1"/>
    <col min="14356" max="14356" width="11.6640625" style="32" customWidth="1"/>
    <col min="14357" max="14587" width="9.109375" style="32"/>
    <col min="14588" max="14588" width="22.5546875" style="32" customWidth="1"/>
    <col min="14589" max="14589" width="20.33203125" style="32" customWidth="1"/>
    <col min="14590" max="14590" width="13.5546875" style="32" customWidth="1"/>
    <col min="14591" max="14591" width="13.6640625" style="32" customWidth="1"/>
    <col min="14592" max="14592" width="12.44140625" style="32" customWidth="1"/>
    <col min="14593" max="14593" width="11.88671875" style="32" customWidth="1"/>
    <col min="14594" max="14594" width="12.44140625" style="32" customWidth="1"/>
    <col min="14595" max="14595" width="12.5546875" style="32" customWidth="1"/>
    <col min="14596" max="14596" width="12.33203125" style="32" customWidth="1"/>
    <col min="14597" max="14599" width="11.88671875" style="32" customWidth="1"/>
    <col min="14600" max="14600" width="12.6640625" style="32" customWidth="1"/>
    <col min="14601" max="14601" width="12" style="32" customWidth="1"/>
    <col min="14602" max="14602" width="9.109375" style="32"/>
    <col min="14603" max="14603" width="11.88671875" style="32" customWidth="1"/>
    <col min="14604" max="14604" width="13.88671875" style="32" customWidth="1"/>
    <col min="14605" max="14605" width="9.109375" style="32"/>
    <col min="14606" max="14606" width="10.44140625" style="32" bestFit="1" customWidth="1"/>
    <col min="14607" max="14607" width="9.109375" style="32"/>
    <col min="14608" max="14608" width="9.44140625" style="32" bestFit="1" customWidth="1"/>
    <col min="14609" max="14609" width="9.109375" style="32"/>
    <col min="14610" max="14610" width="8.33203125" style="32" customWidth="1"/>
    <col min="14611" max="14611" width="11.88671875" style="32" customWidth="1"/>
    <col min="14612" max="14612" width="11.6640625" style="32" customWidth="1"/>
    <col min="14613" max="14843" width="9.109375" style="32"/>
    <col min="14844" max="14844" width="22.5546875" style="32" customWidth="1"/>
    <col min="14845" max="14845" width="20.33203125" style="32" customWidth="1"/>
    <col min="14846" max="14846" width="13.5546875" style="32" customWidth="1"/>
    <col min="14847" max="14847" width="13.6640625" style="32" customWidth="1"/>
    <col min="14848" max="14848" width="12.44140625" style="32" customWidth="1"/>
    <col min="14849" max="14849" width="11.88671875" style="32" customWidth="1"/>
    <col min="14850" max="14850" width="12.44140625" style="32" customWidth="1"/>
    <col min="14851" max="14851" width="12.5546875" style="32" customWidth="1"/>
    <col min="14852" max="14852" width="12.33203125" style="32" customWidth="1"/>
    <col min="14853" max="14855" width="11.88671875" style="32" customWidth="1"/>
    <col min="14856" max="14856" width="12.6640625" style="32" customWidth="1"/>
    <col min="14857" max="14857" width="12" style="32" customWidth="1"/>
    <col min="14858" max="14858" width="9.109375" style="32"/>
    <col min="14859" max="14859" width="11.88671875" style="32" customWidth="1"/>
    <col min="14860" max="14860" width="13.88671875" style="32" customWidth="1"/>
    <col min="14861" max="14861" width="9.109375" style="32"/>
    <col min="14862" max="14862" width="10.44140625" style="32" bestFit="1" customWidth="1"/>
    <col min="14863" max="14863" width="9.109375" style="32"/>
    <col min="14864" max="14864" width="9.44140625" style="32" bestFit="1" customWidth="1"/>
    <col min="14865" max="14865" width="9.109375" style="32"/>
    <col min="14866" max="14866" width="8.33203125" style="32" customWidth="1"/>
    <col min="14867" max="14867" width="11.88671875" style="32" customWidth="1"/>
    <col min="14868" max="14868" width="11.6640625" style="32" customWidth="1"/>
    <col min="14869" max="15099" width="9.109375" style="32"/>
    <col min="15100" max="15100" width="22.5546875" style="32" customWidth="1"/>
    <col min="15101" max="15101" width="20.33203125" style="32" customWidth="1"/>
    <col min="15102" max="15102" width="13.5546875" style="32" customWidth="1"/>
    <col min="15103" max="15103" width="13.6640625" style="32" customWidth="1"/>
    <col min="15104" max="15104" width="12.44140625" style="32" customWidth="1"/>
    <col min="15105" max="15105" width="11.88671875" style="32" customWidth="1"/>
    <col min="15106" max="15106" width="12.44140625" style="32" customWidth="1"/>
    <col min="15107" max="15107" width="12.5546875" style="32" customWidth="1"/>
    <col min="15108" max="15108" width="12.33203125" style="32" customWidth="1"/>
    <col min="15109" max="15111" width="11.88671875" style="32" customWidth="1"/>
    <col min="15112" max="15112" width="12.6640625" style="32" customWidth="1"/>
    <col min="15113" max="15113" width="12" style="32" customWidth="1"/>
    <col min="15114" max="15114" width="9.109375" style="32"/>
    <col min="15115" max="15115" width="11.88671875" style="32" customWidth="1"/>
    <col min="15116" max="15116" width="13.88671875" style="32" customWidth="1"/>
    <col min="15117" max="15117" width="9.109375" style="32"/>
    <col min="15118" max="15118" width="10.44140625" style="32" bestFit="1" customWidth="1"/>
    <col min="15119" max="15119" width="9.109375" style="32"/>
    <col min="15120" max="15120" width="9.44140625" style="32" bestFit="1" customWidth="1"/>
    <col min="15121" max="15121" width="9.109375" style="32"/>
    <col min="15122" max="15122" width="8.33203125" style="32" customWidth="1"/>
    <col min="15123" max="15123" width="11.88671875" style="32" customWidth="1"/>
    <col min="15124" max="15124" width="11.6640625" style="32" customWidth="1"/>
    <col min="15125" max="15355" width="9.109375" style="32"/>
    <col min="15356" max="15356" width="22.5546875" style="32" customWidth="1"/>
    <col min="15357" max="15357" width="20.33203125" style="32" customWidth="1"/>
    <col min="15358" max="15358" width="13.5546875" style="32" customWidth="1"/>
    <col min="15359" max="15359" width="13.6640625" style="32" customWidth="1"/>
    <col min="15360" max="15360" width="12.44140625" style="32" customWidth="1"/>
    <col min="15361" max="15361" width="11.88671875" style="32" customWidth="1"/>
    <col min="15362" max="15362" width="12.44140625" style="32" customWidth="1"/>
    <col min="15363" max="15363" width="12.5546875" style="32" customWidth="1"/>
    <col min="15364" max="15364" width="12.33203125" style="32" customWidth="1"/>
    <col min="15365" max="15367" width="11.88671875" style="32" customWidth="1"/>
    <col min="15368" max="15368" width="12.6640625" style="32" customWidth="1"/>
    <col min="15369" max="15369" width="12" style="32" customWidth="1"/>
    <col min="15370" max="15370" width="9.109375" style="32"/>
    <col min="15371" max="15371" width="11.88671875" style="32" customWidth="1"/>
    <col min="15372" max="15372" width="13.88671875" style="32" customWidth="1"/>
    <col min="15373" max="15373" width="9.109375" style="32"/>
    <col min="15374" max="15374" width="10.44140625" style="32" bestFit="1" customWidth="1"/>
    <col min="15375" max="15375" width="9.109375" style="32"/>
    <col min="15376" max="15376" width="9.44140625" style="32" bestFit="1" customWidth="1"/>
    <col min="15377" max="15377" width="9.109375" style="32"/>
    <col min="15378" max="15378" width="8.33203125" style="32" customWidth="1"/>
    <col min="15379" max="15379" width="11.88671875" style="32" customWidth="1"/>
    <col min="15380" max="15380" width="11.6640625" style="32" customWidth="1"/>
    <col min="15381" max="15611" width="9.109375" style="32"/>
    <col min="15612" max="15612" width="22.5546875" style="32" customWidth="1"/>
    <col min="15613" max="15613" width="20.33203125" style="32" customWidth="1"/>
    <col min="15614" max="15614" width="13.5546875" style="32" customWidth="1"/>
    <col min="15615" max="15615" width="13.6640625" style="32" customWidth="1"/>
    <col min="15616" max="15616" width="12.44140625" style="32" customWidth="1"/>
    <col min="15617" max="15617" width="11.88671875" style="32" customWidth="1"/>
    <col min="15618" max="15618" width="12.44140625" style="32" customWidth="1"/>
    <col min="15619" max="15619" width="12.5546875" style="32" customWidth="1"/>
    <col min="15620" max="15620" width="12.33203125" style="32" customWidth="1"/>
    <col min="15621" max="15623" width="11.88671875" style="32" customWidth="1"/>
    <col min="15624" max="15624" width="12.6640625" style="32" customWidth="1"/>
    <col min="15625" max="15625" width="12" style="32" customWidth="1"/>
    <col min="15626" max="15626" width="9.109375" style="32"/>
    <col min="15627" max="15627" width="11.88671875" style="32" customWidth="1"/>
    <col min="15628" max="15628" width="13.88671875" style="32" customWidth="1"/>
    <col min="15629" max="15629" width="9.109375" style="32"/>
    <col min="15630" max="15630" width="10.44140625" style="32" bestFit="1" customWidth="1"/>
    <col min="15631" max="15631" width="9.109375" style="32"/>
    <col min="15632" max="15632" width="9.44140625" style="32" bestFit="1" customWidth="1"/>
    <col min="15633" max="15633" width="9.109375" style="32"/>
    <col min="15634" max="15634" width="8.33203125" style="32" customWidth="1"/>
    <col min="15635" max="15635" width="11.88671875" style="32" customWidth="1"/>
    <col min="15636" max="15636" width="11.6640625" style="32" customWidth="1"/>
    <col min="15637" max="15867" width="9.109375" style="32"/>
    <col min="15868" max="15868" width="22.5546875" style="32" customWidth="1"/>
    <col min="15869" max="15869" width="20.33203125" style="32" customWidth="1"/>
    <col min="15870" max="15870" width="13.5546875" style="32" customWidth="1"/>
    <col min="15871" max="15871" width="13.6640625" style="32" customWidth="1"/>
    <col min="15872" max="15872" width="12.44140625" style="32" customWidth="1"/>
    <col min="15873" max="15873" width="11.88671875" style="32" customWidth="1"/>
    <col min="15874" max="15874" width="12.44140625" style="32" customWidth="1"/>
    <col min="15875" max="15875" width="12.5546875" style="32" customWidth="1"/>
    <col min="15876" max="15876" width="12.33203125" style="32" customWidth="1"/>
    <col min="15877" max="15879" width="11.88671875" style="32" customWidth="1"/>
    <col min="15880" max="15880" width="12.6640625" style="32" customWidth="1"/>
    <col min="15881" max="15881" width="12" style="32" customWidth="1"/>
    <col min="15882" max="15882" width="9.109375" style="32"/>
    <col min="15883" max="15883" width="11.88671875" style="32" customWidth="1"/>
    <col min="15884" max="15884" width="13.88671875" style="32" customWidth="1"/>
    <col min="15885" max="15885" width="9.109375" style="32"/>
    <col min="15886" max="15886" width="10.44140625" style="32" bestFit="1" customWidth="1"/>
    <col min="15887" max="15887" width="9.109375" style="32"/>
    <col min="15888" max="15888" width="9.44140625" style="32" bestFit="1" customWidth="1"/>
    <col min="15889" max="15889" width="9.109375" style="32"/>
    <col min="15890" max="15890" width="8.33203125" style="32" customWidth="1"/>
    <col min="15891" max="15891" width="11.88671875" style="32" customWidth="1"/>
    <col min="15892" max="15892" width="11.6640625" style="32" customWidth="1"/>
    <col min="15893" max="16123" width="9.109375" style="32"/>
    <col min="16124" max="16124" width="22.5546875" style="32" customWidth="1"/>
    <col min="16125" max="16125" width="20.33203125" style="32" customWidth="1"/>
    <col min="16126" max="16126" width="13.5546875" style="32" customWidth="1"/>
    <col min="16127" max="16127" width="13.6640625" style="32" customWidth="1"/>
    <col min="16128" max="16128" width="12.44140625" style="32" customWidth="1"/>
    <col min="16129" max="16129" width="11.88671875" style="32" customWidth="1"/>
    <col min="16130" max="16130" width="12.44140625" style="32" customWidth="1"/>
    <col min="16131" max="16131" width="12.5546875" style="32" customWidth="1"/>
    <col min="16132" max="16132" width="12.33203125" style="32" customWidth="1"/>
    <col min="16133" max="16135" width="11.88671875" style="32" customWidth="1"/>
    <col min="16136" max="16136" width="12.6640625" style="32" customWidth="1"/>
    <col min="16137" max="16137" width="12" style="32" customWidth="1"/>
    <col min="16138" max="16138" width="9.109375" style="32"/>
    <col min="16139" max="16139" width="11.88671875" style="32" customWidth="1"/>
    <col min="16140" max="16140" width="13.88671875" style="32" customWidth="1"/>
    <col min="16141" max="16141" width="9.109375" style="32"/>
    <col min="16142" max="16142" width="10.44140625" style="32" bestFit="1" customWidth="1"/>
    <col min="16143" max="16143" width="9.109375" style="32"/>
    <col min="16144" max="16144" width="9.44140625" style="32" bestFit="1" customWidth="1"/>
    <col min="16145" max="16145" width="9.109375" style="32"/>
    <col min="16146" max="16146" width="8.33203125" style="32" customWidth="1"/>
    <col min="16147" max="16147" width="11.88671875" style="32" customWidth="1"/>
    <col min="16148" max="16148" width="11.6640625" style="32" customWidth="1"/>
    <col min="16149" max="16384" width="9.109375" style="32"/>
  </cols>
  <sheetData>
    <row r="1" spans="1:20" x14ac:dyDescent="0.25">
      <c r="A1" s="33" t="s">
        <v>110</v>
      </c>
    </row>
    <row r="2" spans="1:20" x14ac:dyDescent="0.25">
      <c r="P2" s="34" t="s">
        <v>0</v>
      </c>
      <c r="Q2" s="34" t="s">
        <v>0</v>
      </c>
    </row>
    <row r="3" spans="1:20" x14ac:dyDescent="0.25">
      <c r="A3" s="35" t="s">
        <v>1</v>
      </c>
      <c r="B3" s="35" t="s">
        <v>2</v>
      </c>
      <c r="C3" s="35">
        <v>1850</v>
      </c>
      <c r="D3" s="35">
        <v>1860</v>
      </c>
      <c r="E3" s="35">
        <v>1870</v>
      </c>
      <c r="F3" s="35">
        <v>1880</v>
      </c>
      <c r="G3" s="35">
        <v>1890</v>
      </c>
      <c r="H3" s="35">
        <v>1900</v>
      </c>
      <c r="I3" s="35">
        <v>1910</v>
      </c>
      <c r="J3" s="35">
        <v>1920</v>
      </c>
      <c r="K3" s="35">
        <v>1930</v>
      </c>
      <c r="L3" s="35">
        <v>1940</v>
      </c>
      <c r="M3" s="35">
        <v>1950</v>
      </c>
      <c r="N3" s="35">
        <v>1960</v>
      </c>
      <c r="P3" s="35">
        <v>1950</v>
      </c>
      <c r="Q3" s="35">
        <v>1960</v>
      </c>
      <c r="S3" s="35"/>
      <c r="T3" s="35"/>
    </row>
    <row r="4" spans="1:20" x14ac:dyDescent="0.25">
      <c r="A4" s="32" t="s">
        <v>90</v>
      </c>
      <c r="B4" s="28" t="s">
        <v>90</v>
      </c>
      <c r="C4" s="36">
        <f t="shared" ref="C4:K4" si="0">D4*C6/D6</f>
        <v>2847216.019590586</v>
      </c>
      <c r="D4" s="36">
        <f t="shared" si="0"/>
        <v>3148244.6393719912</v>
      </c>
      <c r="E4" s="36">
        <f t="shared" si="0"/>
        <v>3481100.2189990799</v>
      </c>
      <c r="F4" s="36">
        <f t="shared" si="0"/>
        <v>3849147.7387642725</v>
      </c>
      <c r="G4" s="36">
        <f t="shared" si="0"/>
        <v>4256107.949427017</v>
      </c>
      <c r="H4" s="36">
        <f t="shared" si="0"/>
        <v>4689745.6405090922</v>
      </c>
      <c r="I4" s="36">
        <f t="shared" si="0"/>
        <v>5512131.634591802</v>
      </c>
      <c r="J4" s="36">
        <f t="shared" si="0"/>
        <v>5797281.0421799915</v>
      </c>
      <c r="K4" s="36">
        <f t="shared" si="0"/>
        <v>6472490.1905029835</v>
      </c>
      <c r="L4" s="36">
        <f>M4*L6/M6</f>
        <v>7712782.5032063685</v>
      </c>
      <c r="M4" s="31">
        <v>8953000</v>
      </c>
      <c r="N4" s="31">
        <v>11626000</v>
      </c>
      <c r="P4" s="31">
        <v>8953000</v>
      </c>
      <c r="Q4" s="31">
        <v>11626000</v>
      </c>
      <c r="S4" s="31"/>
      <c r="T4" s="31"/>
    </row>
    <row r="5" spans="1:20" x14ac:dyDescent="0.25">
      <c r="A5" s="32" t="s">
        <v>91</v>
      </c>
      <c r="C5" s="36">
        <f t="shared" ref="C5:K5" si="1">D5*C6/D6</f>
        <v>4452.2533535427474</v>
      </c>
      <c r="D5" s="36">
        <f t="shared" si="1"/>
        <v>4922.9783258357966</v>
      </c>
      <c r="E5" s="36">
        <f t="shared" si="1"/>
        <v>5443.4718045333548</v>
      </c>
      <c r="F5" s="36">
        <f t="shared" si="1"/>
        <v>6018.9956821958931</v>
      </c>
      <c r="G5" s="36">
        <f t="shared" si="1"/>
        <v>6655.3681773682838</v>
      </c>
      <c r="H5" s="36">
        <f t="shared" si="1"/>
        <v>7333.4568264411146</v>
      </c>
      <c r="I5" s="36">
        <f t="shared" si="1"/>
        <v>8619.439616249887</v>
      </c>
      <c r="J5" s="36">
        <f t="shared" si="1"/>
        <v>9065.3339205316533</v>
      </c>
      <c r="K5" s="36">
        <f t="shared" si="1"/>
        <v>10121.173089136801</v>
      </c>
      <c r="L5" s="36">
        <f>M5*L6/M6</f>
        <v>12060.645040197605</v>
      </c>
      <c r="M5" s="31">
        <v>14000</v>
      </c>
      <c r="N5" s="31">
        <v>33000</v>
      </c>
      <c r="P5" s="31">
        <v>14000</v>
      </c>
      <c r="Q5" s="31">
        <v>33000</v>
      </c>
      <c r="S5" s="31"/>
      <c r="T5" s="31"/>
    </row>
    <row r="6" spans="1:20" x14ac:dyDescent="0.25">
      <c r="A6" s="32" t="s">
        <v>92</v>
      </c>
      <c r="B6" s="28" t="s">
        <v>92</v>
      </c>
      <c r="C6" s="31">
        <f t="shared" ref="C6:E6" si="2">D6*0.99^10</f>
        <v>2838452.5146431369</v>
      </c>
      <c r="D6" s="31">
        <f t="shared" si="2"/>
        <v>3138554.592223098</v>
      </c>
      <c r="E6" s="31">
        <f t="shared" si="2"/>
        <v>3470385.66879219</v>
      </c>
      <c r="F6" s="31">
        <f>G6*0.99^10</f>
        <v>3837300.367500545</v>
      </c>
      <c r="G6" s="31">
        <f>H18*0.99^1</f>
        <v>4243007.9869320588</v>
      </c>
      <c r="H6" s="31">
        <v>4675310.9756153524</v>
      </c>
      <c r="I6" s="31">
        <v>5495165.7308744993</v>
      </c>
      <c r="J6" s="31">
        <v>5779437.4712161683</v>
      </c>
      <c r="K6" s="31">
        <v>6452568.3793665925</v>
      </c>
      <c r="L6" s="31">
        <v>7689043.170763596</v>
      </c>
      <c r="M6" s="31">
        <v>8925443.376528278</v>
      </c>
      <c r="N6" s="31">
        <v>10783999.999999968</v>
      </c>
      <c r="P6" s="31">
        <v>8753000</v>
      </c>
      <c r="Q6" s="31">
        <v>10800000</v>
      </c>
      <c r="S6" s="31"/>
      <c r="T6" s="31"/>
    </row>
    <row r="7" spans="1:20" x14ac:dyDescent="0.25">
      <c r="A7" s="32" t="s">
        <v>93</v>
      </c>
      <c r="B7" s="28" t="s">
        <v>93</v>
      </c>
      <c r="C7" s="36">
        <f>D7*C6/D6</f>
        <v>1112622.1354203019</v>
      </c>
      <c r="D7" s="36">
        <f t="shared" ref="D7:L7" si="3">E7*D6/E6</f>
        <v>1230256.7312708739</v>
      </c>
      <c r="E7" s="36">
        <f t="shared" si="3"/>
        <v>1360328.5218350852</v>
      </c>
      <c r="F7" s="36">
        <f t="shared" si="3"/>
        <v>1504152.4588176324</v>
      </c>
      <c r="G7" s="36">
        <f t="shared" si="3"/>
        <v>1663182.5202893249</v>
      </c>
      <c r="H7" s="36">
        <f t="shared" si="3"/>
        <v>1832637.486309025</v>
      </c>
      <c r="I7" s="36">
        <f t="shared" si="3"/>
        <v>2154005.7472980963</v>
      </c>
      <c r="J7" s="36">
        <f t="shared" si="3"/>
        <v>2265435.1367794839</v>
      </c>
      <c r="K7" s="36">
        <f t="shared" si="3"/>
        <v>2529290.298907462</v>
      </c>
      <c r="L7" s="36">
        <f t="shared" si="3"/>
        <v>3013966.0916855102</v>
      </c>
      <c r="M7" s="31">
        <v>3498612.6482423861</v>
      </c>
      <c r="N7" s="31">
        <v>4221000</v>
      </c>
      <c r="P7" s="31">
        <v>3530000</v>
      </c>
      <c r="Q7" s="31">
        <v>4221000</v>
      </c>
      <c r="S7" s="31"/>
      <c r="T7" s="31"/>
    </row>
    <row r="8" spans="1:20" x14ac:dyDescent="0.25">
      <c r="A8" s="32" t="s">
        <v>94</v>
      </c>
      <c r="B8" s="28" t="s">
        <v>94</v>
      </c>
      <c r="C8" s="36">
        <f t="shared" ref="C8:K8" si="4">D8*C9/D9</f>
        <v>267870.17326614179</v>
      </c>
      <c r="D8" s="36">
        <f t="shared" si="4"/>
        <v>296191.37825518491</v>
      </c>
      <c r="E8" s="36">
        <f t="shared" si="4"/>
        <v>327506.9093472485</v>
      </c>
      <c r="F8" s="36">
        <f t="shared" si="4"/>
        <v>362133.34872217604</v>
      </c>
      <c r="G8" s="36">
        <f t="shared" si="4"/>
        <v>414694.15801491123</v>
      </c>
      <c r="H8" s="36">
        <f t="shared" si="4"/>
        <v>479592.31361510314</v>
      </c>
      <c r="I8" s="36">
        <f t="shared" si="4"/>
        <v>551331.34280055307</v>
      </c>
      <c r="J8" s="36">
        <f t="shared" si="4"/>
        <v>619241.04498399026</v>
      </c>
      <c r="K8" s="36">
        <f t="shared" si="4"/>
        <v>691836.78843243339</v>
      </c>
      <c r="L8" s="36">
        <f>M8*L9/M9</f>
        <v>792330.06884976767</v>
      </c>
      <c r="M8" s="31">
        <v>1029000</v>
      </c>
      <c r="N8" s="31">
        <v>1349000</v>
      </c>
      <c r="P8" s="31">
        <v>1029000</v>
      </c>
      <c r="Q8" s="31">
        <v>1349000</v>
      </c>
      <c r="S8" s="31"/>
      <c r="T8" s="31"/>
    </row>
    <row r="9" spans="1:20" x14ac:dyDescent="0.25">
      <c r="A9" s="32" t="s">
        <v>95</v>
      </c>
      <c r="B9" s="28" t="s">
        <v>95</v>
      </c>
      <c r="C9" s="31">
        <f t="shared" ref="C9:E9" si="5">D9*0.99^10</f>
        <v>5683845.8339095665</v>
      </c>
      <c r="D9" s="31">
        <f t="shared" si="5"/>
        <v>6284783.8219861146</v>
      </c>
      <c r="E9" s="31">
        <f t="shared" si="5"/>
        <v>6949257.3942544488</v>
      </c>
      <c r="F9" s="31">
        <f>D28*0.99^2</f>
        <v>7683983.9999999963</v>
      </c>
      <c r="G9" s="31">
        <v>8799253.8834767509</v>
      </c>
      <c r="H9" s="31">
        <v>10176305.709885487</v>
      </c>
      <c r="I9" s="31">
        <v>11698511.699423986</v>
      </c>
      <c r="J9" s="31">
        <v>13139464.505520357</v>
      </c>
      <c r="K9" s="31">
        <v>14679848.822773326</v>
      </c>
      <c r="L9" s="31">
        <v>16812181.460899737</v>
      </c>
      <c r="M9" s="31">
        <v>21834000</v>
      </c>
      <c r="N9" s="31">
        <v>27840000</v>
      </c>
      <c r="P9" s="31">
        <v>21834000</v>
      </c>
      <c r="Q9" s="31">
        <v>27840000</v>
      </c>
      <c r="S9" s="31"/>
      <c r="T9" s="31"/>
    </row>
    <row r="10" spans="1:20" s="33" customFormat="1" x14ac:dyDescent="0.25">
      <c r="A10" s="33" t="s">
        <v>134</v>
      </c>
      <c r="B10" s="37"/>
      <c r="C10" s="34">
        <f>SUM(C4:C9)</f>
        <v>12754458.930183277</v>
      </c>
      <c r="D10" s="34">
        <f t="shared" ref="D10:N10" si="6">SUM(D4:D9)</f>
        <v>14102954.141433097</v>
      </c>
      <c r="E10" s="34">
        <f t="shared" si="6"/>
        <v>15594022.185032587</v>
      </c>
      <c r="F10" s="34">
        <f t="shared" si="6"/>
        <v>17242736.909486819</v>
      </c>
      <c r="G10" s="34">
        <f t="shared" si="6"/>
        <v>19382901.866317429</v>
      </c>
      <c r="H10" s="34">
        <f t="shared" si="6"/>
        <v>21860925.582760498</v>
      </c>
      <c r="I10" s="34">
        <f t="shared" si="6"/>
        <v>25419765.594605185</v>
      </c>
      <c r="J10" s="34">
        <f t="shared" si="6"/>
        <v>27609924.534600522</v>
      </c>
      <c r="K10" s="34">
        <f t="shared" si="6"/>
        <v>30836155.653071936</v>
      </c>
      <c r="L10" s="34">
        <f t="shared" si="6"/>
        <v>36032363.940445177</v>
      </c>
      <c r="M10" s="34">
        <f t="shared" si="6"/>
        <v>44254056.024770662</v>
      </c>
      <c r="N10" s="34">
        <f t="shared" si="6"/>
        <v>55852999.99999997</v>
      </c>
      <c r="O10" s="35"/>
      <c r="P10" s="34">
        <f>SUM(P4:P9)</f>
        <v>44113000</v>
      </c>
      <c r="Q10" s="34">
        <f>SUM(Q4:Q9)</f>
        <v>55869000</v>
      </c>
      <c r="R10" s="35"/>
      <c r="S10" s="34"/>
      <c r="T10" s="34"/>
    </row>
    <row r="11" spans="1:20" x14ac:dyDescent="0.25">
      <c r="A11" s="14" t="s">
        <v>109</v>
      </c>
      <c r="B11" s="37"/>
      <c r="C11" s="38"/>
      <c r="D11" s="30">
        <f>((D10/C10)^(1/10))*100-100</f>
        <v>1.0101010101010104</v>
      </c>
      <c r="E11" s="30">
        <f>((E10/D10)^(1/10))*100-100</f>
        <v>1.0101010101010104</v>
      </c>
      <c r="F11" s="30">
        <f t="shared" ref="F11:N11" si="7">((F10/E10)^(1/10))*100-100</f>
        <v>1.0101010101010104</v>
      </c>
      <c r="G11" s="30">
        <f t="shared" si="7"/>
        <v>1.1768745526890712</v>
      </c>
      <c r="H11" s="30">
        <f t="shared" si="7"/>
        <v>1.2103612267877253</v>
      </c>
      <c r="I11" s="30">
        <f t="shared" si="7"/>
        <v>1.5196938872005887</v>
      </c>
      <c r="J11" s="30">
        <f t="shared" si="7"/>
        <v>0.82990727762064864</v>
      </c>
      <c r="K11" s="30">
        <f t="shared" si="7"/>
        <v>1.1112550106718828</v>
      </c>
      <c r="L11" s="30">
        <f t="shared" si="7"/>
        <v>1.569485518337018</v>
      </c>
      <c r="M11" s="30">
        <f t="shared" si="7"/>
        <v>2.0765615931617134</v>
      </c>
      <c r="N11" s="30">
        <f t="shared" si="7"/>
        <v>2.3550659320611373</v>
      </c>
    </row>
    <row r="12" spans="1:20" x14ac:dyDescent="0.25">
      <c r="A12" s="33"/>
      <c r="C12" s="38"/>
      <c r="D12" s="30"/>
      <c r="E12" s="30"/>
      <c r="F12" s="30"/>
      <c r="G12" s="30"/>
      <c r="H12" s="30"/>
      <c r="I12" s="30"/>
      <c r="J12" s="30"/>
      <c r="K12" s="30"/>
      <c r="L12" s="30"/>
      <c r="M12" s="30"/>
      <c r="N12" s="30"/>
    </row>
    <row r="13" spans="1:20" x14ac:dyDescent="0.25">
      <c r="A13" s="33"/>
      <c r="C13" s="38"/>
      <c r="D13" s="30"/>
      <c r="E13" s="30"/>
      <c r="F13" s="30"/>
      <c r="G13" s="30"/>
      <c r="H13" s="30"/>
      <c r="I13" s="30"/>
      <c r="J13" s="30"/>
      <c r="K13" s="30"/>
      <c r="L13" s="30"/>
      <c r="M13" s="30"/>
      <c r="N13" s="30"/>
    </row>
    <row r="14" spans="1:20" x14ac:dyDescent="0.25">
      <c r="A14" s="33" t="s">
        <v>92</v>
      </c>
      <c r="B14" s="32"/>
      <c r="C14" s="39">
        <v>1856</v>
      </c>
      <c r="D14" s="40">
        <v>1866</v>
      </c>
      <c r="E14" s="40">
        <v>1872</v>
      </c>
      <c r="F14" s="40">
        <v>1876</v>
      </c>
      <c r="G14" s="40">
        <v>1886</v>
      </c>
      <c r="H14" s="40">
        <v>1891</v>
      </c>
      <c r="I14" s="40">
        <v>1896</v>
      </c>
      <c r="J14" s="40">
        <v>1901</v>
      </c>
      <c r="K14" s="40">
        <v>1906</v>
      </c>
      <c r="L14" s="40">
        <v>1911</v>
      </c>
      <c r="M14" s="40">
        <v>1921</v>
      </c>
      <c r="N14" s="40">
        <v>1926</v>
      </c>
      <c r="O14" s="40">
        <v>1931</v>
      </c>
      <c r="P14" s="40">
        <v>1936</v>
      </c>
      <c r="Q14" s="40">
        <v>1948</v>
      </c>
      <c r="R14" s="40">
        <v>1954</v>
      </c>
      <c r="S14" s="35">
        <v>1960</v>
      </c>
    </row>
    <row r="15" spans="1:20" x14ac:dyDescent="0.25">
      <c r="A15" s="28" t="s">
        <v>154</v>
      </c>
      <c r="B15" s="32"/>
      <c r="C15" s="41">
        <v>2496000</v>
      </c>
      <c r="D15" s="41">
        <v>2921000.0000000084</v>
      </c>
      <c r="E15" s="41">
        <v>2416000.0000000047</v>
      </c>
      <c r="F15" s="41">
        <v>2868000.0000000079</v>
      </c>
      <c r="G15" s="41">
        <v>3817000.000000014</v>
      </c>
      <c r="H15" s="41">
        <v>4125000.0000000023</v>
      </c>
      <c r="I15" s="41">
        <v>4428999.9999999953</v>
      </c>
      <c r="J15" s="41">
        <v>4739000.0000000019</v>
      </c>
      <c r="K15" s="41">
        <v>5231999.9999999935</v>
      </c>
      <c r="L15" s="41">
        <v>5562999.9999999888</v>
      </c>
      <c r="M15" s="41">
        <v>5803999.9999999972</v>
      </c>
      <c r="N15" s="41">
        <v>6066000.0000000121</v>
      </c>
      <c r="O15" s="41">
        <v>6553000.0000000149</v>
      </c>
      <c r="P15" s="41">
        <v>7236000.0000000075</v>
      </c>
      <c r="Q15" s="41">
        <v>8682000.0000000093</v>
      </c>
      <c r="R15" s="41">
        <v>9432999.9999999553</v>
      </c>
      <c r="S15" s="41">
        <v>10783999.999999968</v>
      </c>
    </row>
    <row r="16" spans="1:20" x14ac:dyDescent="0.25">
      <c r="A16" s="28" t="s">
        <v>109</v>
      </c>
      <c r="C16" s="41"/>
      <c r="D16" s="42">
        <f>((D15/C15)^(1/10))*100-100</f>
        <v>1.5847924446210016</v>
      </c>
      <c r="E16" s="42">
        <f>((E15/D15)^(1/6))*100-100</f>
        <v>-3.1140291480091093</v>
      </c>
      <c r="F16" s="42">
        <f>((F15/E15)^(1/4))*100-100</f>
        <v>4.38078394256938</v>
      </c>
      <c r="G16" s="42">
        <f>((G15/F15)^(1/10))*100-100</f>
        <v>2.8997456573071929</v>
      </c>
      <c r="H16" s="42">
        <f>((H15/G15)^(1/5))*100-100</f>
        <v>1.5641313778964587</v>
      </c>
      <c r="I16" s="42">
        <f>((I15/H15)^(1/5))*100-100</f>
        <v>1.4323168530997066</v>
      </c>
      <c r="J16" s="42">
        <f>((J15/I15)^(1/5))*100-100</f>
        <v>1.3622414576662152</v>
      </c>
      <c r="K16" s="43">
        <f>((K15/J15)^(1/5))*100-100</f>
        <v>1.9990684319003833</v>
      </c>
      <c r="L16" s="43">
        <f>((L15/K15)^(1/5))*100-100</f>
        <v>1.2344353646036126</v>
      </c>
      <c r="M16" s="43">
        <f>((M15/L15)^(1/10))*100-100</f>
        <v>0.42499860767006226</v>
      </c>
      <c r="N16" s="43">
        <f>((N15/M15)^(1/5))*100-100</f>
        <v>0.88695179762900977</v>
      </c>
      <c r="O16" s="43">
        <f>((O15/N15)^(1/5))*100-100</f>
        <v>1.5564596100146701</v>
      </c>
      <c r="P16" s="43">
        <f>((P15/O15)^(1/5))*100-100</f>
        <v>2.0027024440930887</v>
      </c>
      <c r="Q16" s="43">
        <f>((Q15/P15)^(1/12))*100-100</f>
        <v>1.5297776956030731</v>
      </c>
      <c r="R16" s="43">
        <f>((R15/Q15)^(1/6))*100-100</f>
        <v>1.3923079487889538</v>
      </c>
      <c r="S16" s="43">
        <f>((S15/R15)^(1/6))*100-100</f>
        <v>2.2558918299660604</v>
      </c>
    </row>
    <row r="17" spans="1:19" x14ac:dyDescent="0.25">
      <c r="A17" s="28" t="s">
        <v>153</v>
      </c>
      <c r="C17" s="44">
        <v>1</v>
      </c>
      <c r="D17" s="43">
        <v>1</v>
      </c>
      <c r="E17" s="43">
        <v>1</v>
      </c>
      <c r="F17" s="43">
        <v>1</v>
      </c>
      <c r="G17" s="43">
        <v>1</v>
      </c>
      <c r="H17" s="43">
        <v>1</v>
      </c>
      <c r="I17" s="43">
        <v>1</v>
      </c>
      <c r="J17" s="43">
        <v>1</v>
      </c>
      <c r="K17" s="30"/>
      <c r="L17" s="30"/>
      <c r="M17" s="30"/>
      <c r="N17" s="30"/>
    </row>
    <row r="18" spans="1:19" x14ac:dyDescent="0.25">
      <c r="A18" s="35" t="s">
        <v>152</v>
      </c>
      <c r="C18" s="34">
        <f>D18*(0.99^10)</f>
        <v>3014883.018456684</v>
      </c>
      <c r="D18" s="34">
        <f>E18*(0.99^6)</f>
        <v>3333638.6266029584</v>
      </c>
      <c r="E18" s="34">
        <f>F18*(0.99^4)</f>
        <v>3540848.5550374347</v>
      </c>
      <c r="F18" s="34">
        <f>G18*(0.99^10)</f>
        <v>3686095.4221925563</v>
      </c>
      <c r="G18" s="34">
        <f t="shared" ref="G18:H18" si="8">H18*(0.99^5)</f>
        <v>4075816.542645067</v>
      </c>
      <c r="H18" s="34">
        <f t="shared" si="8"/>
        <v>4285866.6534667257</v>
      </c>
      <c r="I18" s="34">
        <f>J18*(0.99^5)</f>
        <v>4506741.8464761013</v>
      </c>
      <c r="J18" s="34">
        <f t="shared" ref="J18:S18" si="9">J15</f>
        <v>4739000.0000000019</v>
      </c>
      <c r="K18" s="34">
        <f t="shared" si="9"/>
        <v>5231999.9999999935</v>
      </c>
      <c r="L18" s="34">
        <f t="shared" si="9"/>
        <v>5562999.9999999888</v>
      </c>
      <c r="M18" s="34">
        <f t="shared" si="9"/>
        <v>5803999.9999999972</v>
      </c>
      <c r="N18" s="34">
        <f t="shared" si="9"/>
        <v>6066000.0000000121</v>
      </c>
      <c r="O18" s="34">
        <f t="shared" si="9"/>
        <v>6553000.0000000149</v>
      </c>
      <c r="P18" s="34">
        <f t="shared" si="9"/>
        <v>7236000.0000000075</v>
      </c>
      <c r="Q18" s="34">
        <f t="shared" si="9"/>
        <v>8682000.0000000093</v>
      </c>
      <c r="R18" s="34">
        <f t="shared" si="9"/>
        <v>9432999.9999999553</v>
      </c>
      <c r="S18" s="34">
        <f t="shared" si="9"/>
        <v>10783999.999999968</v>
      </c>
    </row>
    <row r="19" spans="1:19" x14ac:dyDescent="0.25">
      <c r="A19" s="35"/>
      <c r="C19" s="34"/>
      <c r="D19" s="30"/>
      <c r="E19" s="30"/>
      <c r="F19" s="30"/>
      <c r="G19" s="30"/>
      <c r="H19" s="30"/>
      <c r="I19" s="34"/>
      <c r="J19" s="34"/>
      <c r="K19" s="34"/>
      <c r="L19" s="34"/>
      <c r="M19" s="34"/>
      <c r="N19" s="34"/>
      <c r="O19" s="34"/>
      <c r="P19" s="34"/>
      <c r="Q19" s="34"/>
      <c r="R19" s="34"/>
      <c r="S19" s="34"/>
    </row>
    <row r="20" spans="1:19" ht="106.5" customHeight="1" x14ac:dyDescent="0.25">
      <c r="A20" s="91" t="s">
        <v>155</v>
      </c>
      <c r="B20" s="91"/>
      <c r="C20" s="91"/>
      <c r="D20" s="91"/>
      <c r="E20" s="91"/>
      <c r="F20" s="91"/>
      <c r="G20" s="91"/>
      <c r="H20" s="45"/>
      <c r="I20" s="45"/>
      <c r="J20" s="45"/>
      <c r="K20" s="45"/>
      <c r="L20" s="45"/>
      <c r="M20" s="45"/>
      <c r="N20" s="45"/>
    </row>
    <row r="21" spans="1:19" ht="13.5" customHeight="1" x14ac:dyDescent="0.25">
      <c r="A21" s="35" t="s">
        <v>156</v>
      </c>
      <c r="B21" s="29"/>
      <c r="C21" s="29"/>
      <c r="D21" s="29"/>
      <c r="E21" s="29"/>
      <c r="F21" s="29"/>
      <c r="G21" s="29"/>
      <c r="H21" s="45"/>
      <c r="I21" s="45"/>
      <c r="J21" s="45"/>
      <c r="K21" s="45"/>
      <c r="L21" s="45"/>
      <c r="M21" s="45"/>
      <c r="N21" s="45"/>
    </row>
    <row r="22" spans="1:19" ht="13.5" customHeight="1" x14ac:dyDescent="0.25">
      <c r="A22" s="28" t="s">
        <v>161</v>
      </c>
      <c r="B22" s="29"/>
      <c r="C22" s="29"/>
      <c r="D22" s="29"/>
      <c r="E22" s="29"/>
      <c r="F22" s="29"/>
      <c r="G22" s="29"/>
      <c r="H22" s="45"/>
      <c r="I22" s="45"/>
      <c r="J22" s="45"/>
      <c r="K22" s="45"/>
      <c r="L22" s="45"/>
      <c r="M22" s="45"/>
      <c r="N22" s="45"/>
    </row>
    <row r="23" spans="1:19" x14ac:dyDescent="0.25">
      <c r="A23" s="28"/>
      <c r="C23" s="38"/>
      <c r="D23" s="30"/>
      <c r="E23" s="30"/>
      <c r="F23" s="30"/>
      <c r="G23" s="30"/>
      <c r="H23" s="30"/>
      <c r="I23" s="30"/>
      <c r="J23" s="30"/>
      <c r="K23" s="30"/>
      <c r="L23" s="30"/>
      <c r="M23" s="30"/>
      <c r="N23" s="30"/>
    </row>
    <row r="24" spans="1:19" x14ac:dyDescent="0.25">
      <c r="A24" s="35" t="s">
        <v>95</v>
      </c>
      <c r="C24" s="39">
        <v>1846</v>
      </c>
      <c r="D24" s="40">
        <v>1882</v>
      </c>
      <c r="E24" s="40">
        <v>1897</v>
      </c>
      <c r="F24" s="40">
        <v>1907</v>
      </c>
      <c r="G24" s="40">
        <v>1917</v>
      </c>
      <c r="H24" s="40">
        <v>1927</v>
      </c>
      <c r="I24" s="40">
        <v>1937</v>
      </c>
      <c r="J24" s="40">
        <v>1947</v>
      </c>
      <c r="K24" s="35">
        <v>1960</v>
      </c>
      <c r="L24" s="40"/>
      <c r="M24" s="40"/>
      <c r="N24" s="40"/>
      <c r="O24" s="46"/>
      <c r="P24" s="46"/>
      <c r="Q24" s="46"/>
      <c r="R24" s="46"/>
      <c r="S24" s="46"/>
    </row>
    <row r="25" spans="1:19" x14ac:dyDescent="0.25">
      <c r="A25" s="28" t="s">
        <v>154</v>
      </c>
      <c r="C25" s="41">
        <v>4476000.0000000093</v>
      </c>
      <c r="D25" s="41">
        <v>6817000</v>
      </c>
      <c r="E25" s="41">
        <v>9734405.0000000298</v>
      </c>
      <c r="F25" s="41">
        <v>11287000.000000019</v>
      </c>
      <c r="G25" s="41">
        <v>12718000.000000004</v>
      </c>
      <c r="H25" s="41">
        <v>14178000.000000019</v>
      </c>
      <c r="I25" s="41">
        <v>15921000.000000015</v>
      </c>
      <c r="J25" s="41">
        <v>19090447.000000108</v>
      </c>
      <c r="K25" s="41">
        <v>26100000.000000056</v>
      </c>
      <c r="L25" s="30"/>
      <c r="M25" s="30"/>
      <c r="N25" s="30"/>
    </row>
    <row r="26" spans="1:19" x14ac:dyDescent="0.25">
      <c r="A26" s="28" t="s">
        <v>109</v>
      </c>
      <c r="C26" s="38"/>
      <c r="D26" s="42">
        <f>((D25/C25)^(1/36))*100-100</f>
        <v>1.175437105252982</v>
      </c>
      <c r="E26" s="42">
        <f>((E25/D25)^(1/15))*100-100</f>
        <v>2.4034074210912166</v>
      </c>
      <c r="F26" s="43">
        <f>((F25/E25)^(1/10))*100-100</f>
        <v>1.4908550463186288</v>
      </c>
      <c r="G26" s="43">
        <f>((G25/F25)^(1/10))*100-100</f>
        <v>1.2008195534946537</v>
      </c>
      <c r="H26" s="43">
        <f t="shared" ref="H26:J26" si="10">((H25/G25)^(1/10))*100-100</f>
        <v>1.0926579216160377</v>
      </c>
      <c r="I26" s="43">
        <f t="shared" si="10"/>
        <v>1.1662232202226619</v>
      </c>
      <c r="J26" s="43">
        <f t="shared" si="10"/>
        <v>1.8320708195978881</v>
      </c>
      <c r="K26" s="43">
        <f>((K25/J25)^(1/13))*100-100</f>
        <v>2.4349197481538596</v>
      </c>
      <c r="L26" s="30"/>
      <c r="M26" s="30"/>
      <c r="N26" s="30"/>
    </row>
    <row r="27" spans="1:19" x14ac:dyDescent="0.25">
      <c r="A27" s="28" t="s">
        <v>153</v>
      </c>
      <c r="C27" s="44">
        <v>1</v>
      </c>
      <c r="D27" s="43">
        <v>1</v>
      </c>
      <c r="E27" s="43">
        <v>1</v>
      </c>
      <c r="L27" s="30"/>
      <c r="M27" s="30"/>
      <c r="N27" s="30"/>
    </row>
    <row r="28" spans="1:19" x14ac:dyDescent="0.25">
      <c r="A28" s="35" t="s">
        <v>152</v>
      </c>
      <c r="C28" s="34">
        <f>D28*(0.99^36)</f>
        <v>5459879.6295086527</v>
      </c>
      <c r="D28" s="47">
        <v>7839999.9999999963</v>
      </c>
      <c r="E28" s="47">
        <v>9734405.0000000298</v>
      </c>
      <c r="F28" s="47">
        <v>11287000.000000019</v>
      </c>
      <c r="G28" s="47">
        <v>12718000.000000004</v>
      </c>
      <c r="H28" s="47">
        <v>14178000.000000019</v>
      </c>
      <c r="I28" s="47">
        <v>15921000.000000015</v>
      </c>
      <c r="J28" s="47">
        <v>19090447.000000108</v>
      </c>
      <c r="K28" s="47">
        <v>26100000.000000056</v>
      </c>
      <c r="L28" s="30"/>
      <c r="M28" s="30"/>
      <c r="N28" s="30"/>
    </row>
    <row r="29" spans="1:19" ht="142.5" customHeight="1" x14ac:dyDescent="0.25">
      <c r="A29" s="91" t="s">
        <v>160</v>
      </c>
      <c r="B29" s="91"/>
      <c r="C29" s="91"/>
      <c r="D29" s="91"/>
      <c r="E29" s="91"/>
      <c r="F29" s="91"/>
      <c r="G29" s="91"/>
      <c r="H29" s="30"/>
      <c r="I29" s="30"/>
      <c r="J29" s="30"/>
      <c r="K29" s="30"/>
      <c r="L29" s="30"/>
      <c r="M29" s="30"/>
      <c r="N29" s="30"/>
    </row>
    <row r="30" spans="1:19" ht="15" customHeight="1" x14ac:dyDescent="0.25">
      <c r="A30" s="35" t="s">
        <v>156</v>
      </c>
      <c r="C30" s="38"/>
      <c r="D30" s="30"/>
      <c r="E30" s="30"/>
      <c r="F30" s="30"/>
      <c r="G30" s="30"/>
      <c r="H30" s="30"/>
      <c r="I30" s="30"/>
      <c r="J30" s="30"/>
      <c r="K30" s="30"/>
      <c r="L30" s="30"/>
      <c r="M30" s="30"/>
      <c r="N30" s="30"/>
    </row>
    <row r="31" spans="1:19" ht="12" customHeight="1" x14ac:dyDescent="0.25">
      <c r="A31" s="32" t="s">
        <v>158</v>
      </c>
      <c r="B31" s="35"/>
      <c r="D31" s="43"/>
      <c r="E31" s="43"/>
      <c r="F31" s="43"/>
      <c r="G31" s="43"/>
      <c r="H31" s="43"/>
      <c r="I31" s="43"/>
      <c r="J31" s="43"/>
      <c r="K31" s="43"/>
      <c r="L31" s="43"/>
      <c r="M31" s="43"/>
    </row>
    <row r="32" spans="1:19" ht="12" customHeight="1" x14ac:dyDescent="0.25">
      <c r="A32" s="28" t="s">
        <v>159</v>
      </c>
      <c r="B32" s="35"/>
      <c r="D32" s="35"/>
      <c r="F32" s="35"/>
    </row>
    <row r="33" spans="1:8" ht="12" customHeight="1" x14ac:dyDescent="0.25">
      <c r="A33" s="15" t="s">
        <v>157</v>
      </c>
      <c r="B33" s="35"/>
      <c r="D33" s="35"/>
      <c r="F33" s="35"/>
    </row>
    <row r="34" spans="1:8" ht="15" customHeight="1" x14ac:dyDescent="0.25">
      <c r="A34" s="48"/>
    </row>
    <row r="35" spans="1:8" ht="15" customHeight="1" x14ac:dyDescent="0.25">
      <c r="A35" s="28"/>
      <c r="D35" s="32"/>
      <c r="E35" s="43"/>
      <c r="G35" s="41"/>
    </row>
    <row r="36" spans="1:8" ht="15" customHeight="1" x14ac:dyDescent="0.25">
      <c r="A36" s="35"/>
      <c r="D36" s="49"/>
      <c r="E36" s="43"/>
      <c r="G36" s="41"/>
      <c r="H36" s="50"/>
    </row>
    <row r="37" spans="1:8" ht="15" customHeight="1" x14ac:dyDescent="0.25">
      <c r="A37" s="35"/>
      <c r="D37" s="49"/>
      <c r="E37" s="43"/>
      <c r="G37" s="41"/>
    </row>
    <row r="38" spans="1:8" ht="15" customHeight="1" x14ac:dyDescent="0.25">
      <c r="A38" s="35"/>
      <c r="D38" s="49"/>
      <c r="E38" s="43"/>
      <c r="G38" s="41"/>
    </row>
    <row r="39" spans="1:8" x14ac:dyDescent="0.25">
      <c r="A39" s="35"/>
      <c r="B39" s="51"/>
      <c r="C39" s="51"/>
      <c r="D39" s="49"/>
      <c r="E39" s="43"/>
      <c r="F39" s="51"/>
      <c r="G39" s="49"/>
    </row>
    <row r="40" spans="1:8" x14ac:dyDescent="0.25">
      <c r="A40" s="35"/>
      <c r="B40" s="51"/>
      <c r="C40" s="51"/>
      <c r="D40" s="49"/>
      <c r="E40" s="43"/>
      <c r="F40" s="51"/>
      <c r="G40" s="49"/>
    </row>
    <row r="41" spans="1:8" x14ac:dyDescent="0.25">
      <c r="A41" s="35"/>
      <c r="B41" s="51"/>
      <c r="C41" s="51"/>
      <c r="D41" s="49"/>
      <c r="E41" s="43"/>
      <c r="F41" s="51"/>
      <c r="G41" s="49"/>
    </row>
    <row r="42" spans="1:8" x14ac:dyDescent="0.25">
      <c r="A42" s="35"/>
      <c r="B42" s="51"/>
      <c r="C42" s="51"/>
      <c r="D42" s="49"/>
      <c r="E42" s="43"/>
      <c r="F42" s="51"/>
      <c r="G42" s="49"/>
    </row>
    <row r="43" spans="1:8" x14ac:dyDescent="0.25">
      <c r="A43" s="35"/>
      <c r="B43" s="51"/>
      <c r="C43" s="51"/>
      <c r="D43" s="49"/>
      <c r="E43" s="43"/>
      <c r="F43" s="51"/>
      <c r="G43" s="49"/>
    </row>
    <row r="44" spans="1:8" x14ac:dyDescent="0.25">
      <c r="A44" s="35"/>
      <c r="B44" s="51"/>
      <c r="C44" s="51"/>
      <c r="D44" s="49"/>
      <c r="E44" s="43"/>
      <c r="F44" s="51"/>
      <c r="G44" s="49"/>
    </row>
    <row r="45" spans="1:8" x14ac:dyDescent="0.25">
      <c r="A45" s="35"/>
      <c r="B45" s="32"/>
      <c r="C45" s="51"/>
      <c r="D45" s="49"/>
      <c r="E45" s="43"/>
      <c r="F45" s="51"/>
      <c r="G45" s="49"/>
    </row>
    <row r="46" spans="1:8" x14ac:dyDescent="0.25">
      <c r="A46" s="35"/>
      <c r="B46" s="49"/>
      <c r="C46" s="43"/>
      <c r="D46" s="49"/>
      <c r="E46" s="43"/>
      <c r="F46" s="51"/>
      <c r="G46" s="49"/>
    </row>
    <row r="47" spans="1:8" x14ac:dyDescent="0.25">
      <c r="A47" s="35"/>
      <c r="B47" s="49"/>
      <c r="C47" s="43"/>
      <c r="D47" s="49"/>
      <c r="E47" s="43"/>
      <c r="F47" s="51"/>
      <c r="G47" s="49"/>
    </row>
    <row r="48" spans="1:8" x14ac:dyDescent="0.25">
      <c r="A48" s="35"/>
      <c r="B48" s="49"/>
      <c r="C48" s="43"/>
      <c r="D48" s="49"/>
      <c r="E48" s="43"/>
      <c r="F48" s="51"/>
      <c r="G48" s="49"/>
    </row>
    <row r="49" spans="1:7" x14ac:dyDescent="0.25">
      <c r="A49" s="35"/>
      <c r="B49" s="49"/>
      <c r="C49" s="43"/>
      <c r="D49" s="49"/>
      <c r="E49" s="43"/>
      <c r="F49" s="32"/>
      <c r="G49" s="49"/>
    </row>
    <row r="50" spans="1:7" x14ac:dyDescent="0.25">
      <c r="A50" s="35"/>
      <c r="B50" s="49"/>
      <c r="C50" s="43"/>
      <c r="D50" s="49"/>
      <c r="E50" s="43"/>
      <c r="F50" s="49"/>
      <c r="G50" s="43"/>
    </row>
    <row r="51" spans="1:7" x14ac:dyDescent="0.25">
      <c r="A51" s="35"/>
      <c r="B51" s="49"/>
      <c r="C51" s="43"/>
      <c r="D51" s="49"/>
      <c r="E51" s="43"/>
      <c r="F51" s="49"/>
      <c r="G51" s="43"/>
    </row>
    <row r="52" spans="1:7" x14ac:dyDescent="0.25">
      <c r="A52" s="35"/>
      <c r="B52" s="49"/>
      <c r="C52" s="43"/>
      <c r="D52" s="49"/>
      <c r="E52" s="43"/>
      <c r="F52" s="49"/>
      <c r="G52" s="43"/>
    </row>
    <row r="53" spans="1:7" x14ac:dyDescent="0.25">
      <c r="A53" s="35"/>
      <c r="B53" s="49"/>
      <c r="C53" s="43"/>
      <c r="D53" s="49"/>
      <c r="E53" s="43"/>
      <c r="F53" s="49"/>
      <c r="G53" s="43"/>
    </row>
    <row r="54" spans="1:7" x14ac:dyDescent="0.25">
      <c r="A54" s="35"/>
      <c r="B54" s="49"/>
      <c r="C54" s="43"/>
      <c r="D54" s="49"/>
      <c r="E54" s="43"/>
      <c r="F54" s="49"/>
      <c r="G54" s="43"/>
    </row>
    <row r="55" spans="1:7" x14ac:dyDescent="0.25">
      <c r="A55" s="35"/>
      <c r="B55" s="32"/>
      <c r="C55" s="43"/>
      <c r="D55" s="49"/>
      <c r="E55" s="43"/>
      <c r="F55" s="49"/>
      <c r="G55" s="43"/>
    </row>
    <row r="56" spans="1:7" x14ac:dyDescent="0.25">
      <c r="A56" s="35"/>
      <c r="B56" s="49"/>
      <c r="C56" s="43"/>
      <c r="D56" s="49"/>
      <c r="E56" s="43"/>
      <c r="F56" s="49"/>
      <c r="G56" s="43"/>
    </row>
    <row r="57" spans="1:7" x14ac:dyDescent="0.25">
      <c r="A57" s="35"/>
      <c r="B57" s="49"/>
      <c r="C57" s="43"/>
      <c r="D57" s="49"/>
      <c r="E57" s="43"/>
      <c r="F57" s="49"/>
      <c r="G57" s="43"/>
    </row>
    <row r="58" spans="1:7" x14ac:dyDescent="0.25">
      <c r="A58" s="35"/>
      <c r="B58" s="49"/>
      <c r="C58" s="43"/>
      <c r="D58" s="49"/>
      <c r="E58" s="43"/>
      <c r="F58" s="49"/>
      <c r="G58" s="43"/>
    </row>
    <row r="59" spans="1:7" x14ac:dyDescent="0.25">
      <c r="A59" s="35"/>
      <c r="B59" s="49"/>
      <c r="C59" s="43"/>
      <c r="D59" s="49"/>
      <c r="E59" s="43"/>
      <c r="F59" s="49"/>
      <c r="G59" s="43"/>
    </row>
    <row r="60" spans="1:7" x14ac:dyDescent="0.25">
      <c r="A60" s="35"/>
      <c r="B60" s="49"/>
      <c r="C60" s="43"/>
      <c r="D60" s="49"/>
      <c r="E60" s="43"/>
      <c r="F60" s="49"/>
      <c r="G60" s="43"/>
    </row>
    <row r="61" spans="1:7" x14ac:dyDescent="0.25">
      <c r="A61" s="35"/>
      <c r="B61" s="32"/>
      <c r="C61" s="43"/>
      <c r="D61" s="49"/>
      <c r="E61" s="43"/>
      <c r="F61" s="49"/>
      <c r="G61" s="43"/>
    </row>
    <row r="62" spans="1:7" x14ac:dyDescent="0.25">
      <c r="A62" s="35"/>
      <c r="B62" s="49"/>
      <c r="C62" s="43"/>
      <c r="D62" s="49"/>
      <c r="E62" s="43"/>
      <c r="F62" s="49"/>
      <c r="G62" s="43"/>
    </row>
    <row r="63" spans="1:7" x14ac:dyDescent="0.25">
      <c r="A63" s="35"/>
      <c r="B63" s="49"/>
      <c r="C63" s="43"/>
      <c r="D63" s="49"/>
      <c r="E63" s="43"/>
      <c r="F63" s="49"/>
      <c r="G63" s="43"/>
    </row>
    <row r="64" spans="1:7" x14ac:dyDescent="0.25">
      <c r="A64" s="35"/>
      <c r="B64" s="49"/>
      <c r="C64" s="43"/>
      <c r="D64" s="49"/>
      <c r="E64" s="43"/>
      <c r="F64" s="49"/>
      <c r="G64" s="43"/>
    </row>
    <row r="65" spans="1:7" x14ac:dyDescent="0.25">
      <c r="A65" s="35"/>
      <c r="B65" s="32"/>
      <c r="C65" s="43"/>
      <c r="D65" s="49"/>
      <c r="E65" s="43"/>
      <c r="F65" s="49"/>
      <c r="G65" s="43"/>
    </row>
    <row r="66" spans="1:7" x14ac:dyDescent="0.25">
      <c r="A66" s="35"/>
      <c r="B66" s="49"/>
      <c r="C66" s="43"/>
      <c r="D66" s="49"/>
      <c r="E66" s="43"/>
      <c r="F66" s="49"/>
      <c r="G66" s="43"/>
    </row>
    <row r="67" spans="1:7" x14ac:dyDescent="0.25">
      <c r="A67" s="35"/>
      <c r="B67" s="49"/>
      <c r="C67" s="43"/>
      <c r="D67" s="49"/>
      <c r="E67" s="43"/>
      <c r="F67" s="49"/>
      <c r="G67" s="43"/>
    </row>
    <row r="68" spans="1:7" x14ac:dyDescent="0.25">
      <c r="A68" s="35"/>
      <c r="B68" s="49"/>
      <c r="C68" s="43"/>
      <c r="D68" s="49"/>
      <c r="E68" s="43"/>
      <c r="F68" s="49"/>
      <c r="G68" s="43"/>
    </row>
    <row r="69" spans="1:7" x14ac:dyDescent="0.25">
      <c r="A69" s="35"/>
      <c r="B69" s="49"/>
      <c r="C69" s="43"/>
      <c r="D69" s="49"/>
      <c r="E69" s="43"/>
      <c r="F69" s="49"/>
      <c r="G69" s="43"/>
    </row>
    <row r="70" spans="1:7" x14ac:dyDescent="0.25">
      <c r="A70" s="35"/>
      <c r="B70" s="49"/>
      <c r="C70" s="43"/>
      <c r="D70" s="49"/>
      <c r="E70" s="43"/>
      <c r="F70" s="32"/>
      <c r="G70" s="43"/>
    </row>
    <row r="71" spans="1:7" x14ac:dyDescent="0.25">
      <c r="A71" s="35"/>
      <c r="B71" s="49"/>
      <c r="C71" s="43"/>
      <c r="D71" s="32"/>
      <c r="E71" s="43"/>
      <c r="F71" s="49"/>
      <c r="G71" s="43"/>
    </row>
    <row r="72" spans="1:7" x14ac:dyDescent="0.25">
      <c r="A72" s="35"/>
      <c r="B72" s="49"/>
      <c r="C72" s="43"/>
      <c r="D72" s="49"/>
      <c r="E72" s="43"/>
      <c r="F72" s="49"/>
      <c r="G72" s="43"/>
    </row>
    <row r="73" spans="1:7" x14ac:dyDescent="0.25">
      <c r="A73" s="35"/>
      <c r="B73" s="49"/>
      <c r="C73" s="43"/>
      <c r="D73" s="49"/>
      <c r="E73" s="43"/>
      <c r="F73" s="49"/>
      <c r="G73" s="43"/>
    </row>
    <row r="74" spans="1:7" x14ac:dyDescent="0.25">
      <c r="A74" s="35"/>
      <c r="B74" s="49"/>
      <c r="C74" s="43"/>
      <c r="D74" s="49"/>
      <c r="E74" s="43"/>
      <c r="F74" s="49"/>
      <c r="G74" s="43"/>
    </row>
    <row r="75" spans="1:7" x14ac:dyDescent="0.25">
      <c r="A75" s="35"/>
      <c r="B75" s="32"/>
      <c r="C75" s="43"/>
      <c r="D75" s="49"/>
      <c r="E75" s="43"/>
      <c r="F75" s="49"/>
      <c r="G75" s="43"/>
    </row>
    <row r="76" spans="1:7" x14ac:dyDescent="0.25">
      <c r="A76" s="35"/>
      <c r="B76" s="49"/>
      <c r="C76" s="43"/>
      <c r="D76" s="49"/>
      <c r="E76" s="43"/>
      <c r="F76" s="49"/>
      <c r="G76" s="43"/>
    </row>
    <row r="77" spans="1:7" x14ac:dyDescent="0.25">
      <c r="A77" s="35"/>
      <c r="B77" s="49"/>
      <c r="C77" s="43"/>
      <c r="D77" s="49"/>
      <c r="E77" s="43"/>
      <c r="F77" s="49"/>
      <c r="G77" s="43"/>
    </row>
    <row r="78" spans="1:7" x14ac:dyDescent="0.25">
      <c r="A78" s="35"/>
      <c r="B78" s="49"/>
      <c r="C78" s="43"/>
      <c r="D78" s="49"/>
      <c r="E78" s="43"/>
      <c r="F78" s="49"/>
      <c r="G78" s="43"/>
    </row>
    <row r="79" spans="1:7" x14ac:dyDescent="0.25">
      <c r="A79" s="35"/>
      <c r="B79" s="49"/>
      <c r="C79" s="43"/>
      <c r="D79" s="49"/>
      <c r="E79" s="43"/>
      <c r="F79" s="49"/>
      <c r="G79" s="43"/>
    </row>
    <row r="80" spans="1:7" x14ac:dyDescent="0.25">
      <c r="A80" s="35"/>
      <c r="B80" s="32"/>
      <c r="C80" s="43"/>
      <c r="D80" s="49"/>
      <c r="E80" s="43"/>
      <c r="F80" s="32"/>
      <c r="G80" s="43"/>
    </row>
    <row r="81" spans="1:7" x14ac:dyDescent="0.25">
      <c r="A81" s="35"/>
      <c r="B81" s="49"/>
      <c r="C81" s="43"/>
      <c r="D81" s="49"/>
      <c r="E81" s="43"/>
      <c r="F81" s="49"/>
      <c r="G81" s="43"/>
    </row>
    <row r="82" spans="1:7" x14ac:dyDescent="0.25">
      <c r="A82" s="35"/>
      <c r="B82" s="49"/>
      <c r="C82" s="43"/>
      <c r="D82" s="49"/>
      <c r="E82" s="43"/>
      <c r="F82" s="49"/>
      <c r="G82" s="43"/>
    </row>
    <row r="83" spans="1:7" x14ac:dyDescent="0.25">
      <c r="A83" s="35"/>
      <c r="B83" s="49"/>
      <c r="C83" s="43"/>
      <c r="D83" s="49"/>
      <c r="E83" s="43"/>
      <c r="F83" s="49"/>
      <c r="G83" s="43"/>
    </row>
    <row r="84" spans="1:7" x14ac:dyDescent="0.25">
      <c r="A84" s="35"/>
      <c r="B84" s="49"/>
      <c r="C84" s="43"/>
      <c r="D84" s="49"/>
      <c r="E84" s="43"/>
      <c r="F84" s="49"/>
      <c r="G84" s="43"/>
    </row>
    <row r="85" spans="1:7" x14ac:dyDescent="0.25">
      <c r="A85" s="35"/>
      <c r="B85" s="32"/>
      <c r="C85" s="43"/>
      <c r="D85" s="49"/>
      <c r="E85" s="43"/>
      <c r="F85" s="49"/>
      <c r="G85" s="43"/>
    </row>
    <row r="86" spans="1:7" x14ac:dyDescent="0.25">
      <c r="A86" s="35"/>
      <c r="B86" s="49"/>
      <c r="C86" s="43"/>
      <c r="D86" s="32"/>
      <c r="E86" s="43"/>
      <c r="F86" s="49"/>
      <c r="G86" s="43"/>
    </row>
    <row r="87" spans="1:7" x14ac:dyDescent="0.25">
      <c r="A87" s="35"/>
      <c r="B87" s="49"/>
      <c r="C87" s="43"/>
      <c r="D87" s="49"/>
      <c r="E87" s="43"/>
      <c r="F87" s="49"/>
      <c r="G87" s="43"/>
    </row>
    <row r="88" spans="1:7" x14ac:dyDescent="0.25">
      <c r="A88" s="35"/>
      <c r="B88" s="49"/>
      <c r="C88" s="43"/>
      <c r="D88" s="49"/>
      <c r="E88" s="43"/>
      <c r="F88" s="49"/>
      <c r="G88" s="43"/>
    </row>
    <row r="89" spans="1:7" x14ac:dyDescent="0.25">
      <c r="A89" s="35"/>
      <c r="B89" s="49"/>
      <c r="C89" s="43"/>
      <c r="D89" s="49"/>
      <c r="E89" s="43"/>
      <c r="F89" s="49"/>
      <c r="G89" s="43"/>
    </row>
    <row r="90" spans="1:7" x14ac:dyDescent="0.25">
      <c r="A90" s="35"/>
      <c r="B90" s="41"/>
      <c r="C90" s="43"/>
      <c r="D90" s="49"/>
      <c r="E90" s="43"/>
      <c r="F90" s="49"/>
      <c r="G90" s="43"/>
    </row>
    <row r="91" spans="1:7" x14ac:dyDescent="0.25">
      <c r="A91" s="35"/>
      <c r="B91" s="49"/>
      <c r="C91" s="43"/>
      <c r="D91" s="49"/>
      <c r="E91" s="43"/>
      <c r="F91" s="49"/>
      <c r="G91" s="43"/>
    </row>
    <row r="92" spans="1:7" x14ac:dyDescent="0.25">
      <c r="A92" s="35"/>
      <c r="B92" s="49"/>
      <c r="C92" s="43"/>
      <c r="D92" s="49"/>
      <c r="E92" s="43"/>
      <c r="F92" s="49"/>
      <c r="G92" s="43"/>
    </row>
    <row r="93" spans="1:7" x14ac:dyDescent="0.25">
      <c r="A93" s="35"/>
      <c r="B93" s="49"/>
      <c r="C93" s="43"/>
      <c r="D93" s="49"/>
      <c r="E93" s="43"/>
      <c r="F93" s="49"/>
      <c r="G93" s="43"/>
    </row>
    <row r="94" spans="1:7" x14ac:dyDescent="0.25">
      <c r="A94" s="35"/>
      <c r="B94" s="49"/>
      <c r="C94" s="43"/>
      <c r="D94" s="49"/>
      <c r="E94" s="43"/>
      <c r="F94" s="49"/>
      <c r="G94" s="43"/>
    </row>
    <row r="95" spans="1:7" x14ac:dyDescent="0.25">
      <c r="A95" s="35"/>
      <c r="B95" s="41"/>
      <c r="C95" s="43"/>
      <c r="D95" s="49"/>
      <c r="E95" s="43"/>
      <c r="F95" s="49"/>
      <c r="G95" s="43"/>
    </row>
    <row r="96" spans="1:7" x14ac:dyDescent="0.25">
      <c r="A96" s="35"/>
      <c r="B96" s="49"/>
      <c r="C96" s="43"/>
      <c r="D96" s="32"/>
      <c r="E96" s="43"/>
      <c r="F96" s="49"/>
      <c r="G96" s="43"/>
    </row>
    <row r="97" spans="1:7" x14ac:dyDescent="0.25">
      <c r="A97" s="35"/>
      <c r="B97" s="49"/>
      <c r="C97" s="43"/>
      <c r="D97" s="49"/>
      <c r="E97" s="43"/>
      <c r="F97" s="49"/>
      <c r="G97" s="43"/>
    </row>
    <row r="98" spans="1:7" x14ac:dyDescent="0.25">
      <c r="A98" s="35"/>
      <c r="B98" s="49"/>
      <c r="C98" s="43"/>
      <c r="D98" s="49"/>
      <c r="E98" s="43"/>
      <c r="F98" s="49"/>
      <c r="G98" s="43"/>
    </row>
    <row r="99" spans="1:7" x14ac:dyDescent="0.25">
      <c r="A99" s="35"/>
      <c r="B99" s="49"/>
      <c r="C99" s="43"/>
      <c r="D99" s="49"/>
      <c r="E99" s="43"/>
      <c r="F99" s="49"/>
      <c r="G99" s="43"/>
    </row>
    <row r="100" spans="1:7" x14ac:dyDescent="0.25">
      <c r="A100" s="35"/>
      <c r="B100" s="41"/>
      <c r="C100" s="43"/>
      <c r="D100" s="49"/>
      <c r="E100" s="43"/>
      <c r="F100" s="41"/>
      <c r="G100" s="43"/>
    </row>
    <row r="101" spans="1:7" x14ac:dyDescent="0.25">
      <c r="A101" s="35"/>
      <c r="B101" s="49"/>
      <c r="C101" s="43"/>
      <c r="D101" s="49"/>
      <c r="E101" s="43"/>
      <c r="F101" s="49"/>
      <c r="G101" s="43"/>
    </row>
    <row r="102" spans="1:7" x14ac:dyDescent="0.25">
      <c r="A102" s="35"/>
      <c r="B102" s="49"/>
      <c r="C102" s="43"/>
      <c r="D102" s="49"/>
      <c r="E102" s="43"/>
      <c r="F102" s="49"/>
      <c r="G102" s="43"/>
    </row>
    <row r="103" spans="1:7" x14ac:dyDescent="0.25">
      <c r="A103" s="35"/>
      <c r="B103" s="49"/>
      <c r="C103" s="43"/>
      <c r="D103" s="49"/>
      <c r="E103" s="43"/>
      <c r="F103" s="49"/>
      <c r="G103" s="43"/>
    </row>
    <row r="104" spans="1:7" x14ac:dyDescent="0.25">
      <c r="A104" s="35"/>
      <c r="B104" s="49"/>
      <c r="C104" s="43"/>
      <c r="D104" s="49"/>
      <c r="E104" s="43"/>
      <c r="F104" s="49"/>
      <c r="G104" s="43"/>
    </row>
    <row r="105" spans="1:7" x14ac:dyDescent="0.25">
      <c r="A105" s="35"/>
      <c r="B105" s="49"/>
      <c r="C105" s="43"/>
      <c r="D105" s="49"/>
      <c r="E105" s="43"/>
      <c r="F105" s="49"/>
      <c r="G105" s="43"/>
    </row>
    <row r="106" spans="1:7" x14ac:dyDescent="0.25">
      <c r="A106" s="35"/>
      <c r="B106" s="49"/>
      <c r="C106" s="43"/>
      <c r="D106" s="32"/>
      <c r="E106" s="43"/>
      <c r="F106" s="49"/>
      <c r="G106" s="43"/>
    </row>
    <row r="107" spans="1:7" x14ac:dyDescent="0.25">
      <c r="A107" s="35"/>
      <c r="B107" s="49"/>
      <c r="C107" s="43"/>
      <c r="D107" s="49"/>
      <c r="E107" s="43"/>
      <c r="F107" s="49"/>
      <c r="G107" s="43"/>
    </row>
    <row r="108" spans="1:7" x14ac:dyDescent="0.25">
      <c r="A108" s="35"/>
      <c r="B108" s="49"/>
      <c r="C108" s="43"/>
      <c r="D108" s="49"/>
      <c r="E108" s="43"/>
      <c r="F108" s="49"/>
      <c r="G108" s="43"/>
    </row>
    <row r="109" spans="1:7" x14ac:dyDescent="0.25">
      <c r="A109" s="35"/>
      <c r="B109" s="49"/>
      <c r="C109" s="43"/>
      <c r="D109" s="49"/>
      <c r="E109" s="43"/>
      <c r="F109" s="49"/>
      <c r="G109" s="43"/>
    </row>
    <row r="110" spans="1:7" x14ac:dyDescent="0.25">
      <c r="A110" s="35"/>
      <c r="B110" s="41"/>
      <c r="C110" s="43"/>
      <c r="D110" s="49"/>
      <c r="E110" s="43"/>
      <c r="F110" s="41"/>
      <c r="G110" s="43"/>
    </row>
    <row r="111" spans="1:7" x14ac:dyDescent="0.25">
      <c r="A111" s="35"/>
      <c r="B111" s="49"/>
      <c r="C111" s="43"/>
      <c r="D111" s="49"/>
      <c r="E111" s="43"/>
      <c r="F111" s="49"/>
      <c r="G111" s="43"/>
    </row>
    <row r="112" spans="1:7" x14ac:dyDescent="0.25">
      <c r="A112" s="35"/>
      <c r="B112" s="49"/>
      <c r="C112" s="43"/>
      <c r="D112" s="49"/>
      <c r="E112" s="43"/>
      <c r="F112" s="49"/>
      <c r="G112" s="43"/>
    </row>
    <row r="113" spans="1:7" x14ac:dyDescent="0.25">
      <c r="A113" s="35"/>
      <c r="B113" s="49"/>
      <c r="C113" s="43"/>
      <c r="D113" s="49"/>
      <c r="E113" s="43"/>
      <c r="F113" s="49"/>
      <c r="G113" s="43"/>
    </row>
    <row r="114" spans="1:7" x14ac:dyDescent="0.25">
      <c r="A114" s="35"/>
      <c r="B114" s="49"/>
      <c r="C114" s="43"/>
      <c r="D114" s="49"/>
      <c r="E114" s="43"/>
      <c r="F114" s="49"/>
      <c r="G114" s="43"/>
    </row>
    <row r="115" spans="1:7" x14ac:dyDescent="0.25">
      <c r="A115" s="35"/>
      <c r="B115" s="41"/>
      <c r="C115" s="43"/>
      <c r="D115" s="49"/>
      <c r="E115" s="43"/>
      <c r="F115" s="41"/>
      <c r="G115" s="43"/>
    </row>
    <row r="116" spans="1:7" x14ac:dyDescent="0.25">
      <c r="A116" s="35"/>
      <c r="B116" s="49"/>
      <c r="C116" s="43"/>
      <c r="D116" s="41"/>
      <c r="E116" s="43"/>
      <c r="F116" s="49"/>
      <c r="G116" s="43"/>
    </row>
    <row r="117" spans="1:7" x14ac:dyDescent="0.25">
      <c r="A117" s="35"/>
      <c r="B117" s="49"/>
      <c r="C117" s="43"/>
      <c r="D117" s="49"/>
      <c r="E117" s="43"/>
      <c r="F117" s="49"/>
      <c r="G117" s="43"/>
    </row>
    <row r="118" spans="1:7" x14ac:dyDescent="0.25">
      <c r="A118" s="35"/>
      <c r="B118" s="49"/>
      <c r="C118" s="43"/>
      <c r="D118" s="49"/>
      <c r="E118" s="43"/>
      <c r="F118" s="49"/>
      <c r="G118" s="43"/>
    </row>
    <row r="119" spans="1:7" x14ac:dyDescent="0.25">
      <c r="A119" s="35"/>
      <c r="B119" s="49"/>
      <c r="C119" s="43"/>
      <c r="D119" s="49"/>
      <c r="E119" s="43"/>
      <c r="F119" s="49"/>
      <c r="G119" s="43"/>
    </row>
    <row r="120" spans="1:7" x14ac:dyDescent="0.25">
      <c r="A120" s="35"/>
      <c r="B120" s="41"/>
      <c r="C120" s="43"/>
      <c r="D120" s="49"/>
      <c r="E120" s="43"/>
      <c r="F120" s="41"/>
      <c r="G120" s="43"/>
    </row>
    <row r="121" spans="1:7" x14ac:dyDescent="0.25">
      <c r="A121" s="35"/>
      <c r="B121" s="49"/>
      <c r="C121" s="43"/>
      <c r="D121" s="49"/>
      <c r="E121" s="43"/>
      <c r="F121" s="49"/>
      <c r="G121" s="43"/>
    </row>
    <row r="122" spans="1:7" x14ac:dyDescent="0.25">
      <c r="A122" s="35"/>
      <c r="B122" s="49"/>
      <c r="C122" s="43"/>
      <c r="D122" s="49"/>
      <c r="E122" s="43"/>
      <c r="F122" s="49"/>
      <c r="G122" s="43"/>
    </row>
    <row r="123" spans="1:7" x14ac:dyDescent="0.25">
      <c r="A123" s="35"/>
      <c r="B123" s="49"/>
      <c r="C123" s="43"/>
      <c r="D123" s="49"/>
      <c r="E123" s="43"/>
      <c r="F123" s="49"/>
      <c r="G123" s="43"/>
    </row>
    <row r="124" spans="1:7" x14ac:dyDescent="0.25">
      <c r="A124" s="35"/>
      <c r="B124" s="49"/>
      <c r="C124" s="43"/>
      <c r="D124" s="49"/>
      <c r="E124" s="43"/>
      <c r="F124" s="49"/>
      <c r="G124" s="43"/>
    </row>
    <row r="125" spans="1:7" x14ac:dyDescent="0.25">
      <c r="A125" s="35"/>
      <c r="B125" s="41"/>
      <c r="C125" s="43"/>
      <c r="D125" s="49"/>
      <c r="E125" s="43"/>
      <c r="F125" s="41"/>
      <c r="G125" s="43"/>
    </row>
    <row r="126" spans="1:7" x14ac:dyDescent="0.25">
      <c r="A126" s="35"/>
      <c r="B126" s="49"/>
      <c r="C126" s="43"/>
      <c r="D126" s="41"/>
      <c r="E126" s="43"/>
      <c r="F126" s="49"/>
      <c r="G126" s="43"/>
    </row>
    <row r="127" spans="1:7" x14ac:dyDescent="0.25">
      <c r="A127" s="35"/>
      <c r="B127" s="49"/>
      <c r="C127" s="43"/>
      <c r="D127" s="49"/>
      <c r="E127" s="43"/>
      <c r="F127" s="49"/>
      <c r="G127" s="43"/>
    </row>
    <row r="128" spans="1:7" x14ac:dyDescent="0.25">
      <c r="A128" s="35"/>
      <c r="B128" s="49"/>
      <c r="C128" s="43"/>
      <c r="D128" s="49"/>
      <c r="E128" s="43"/>
      <c r="F128" s="49"/>
      <c r="G128" s="43"/>
    </row>
    <row r="129" spans="1:7" x14ac:dyDescent="0.25">
      <c r="A129" s="35"/>
      <c r="B129" s="49"/>
      <c r="C129" s="43"/>
      <c r="D129" s="49"/>
      <c r="E129" s="43"/>
      <c r="F129" s="49"/>
      <c r="G129" s="43"/>
    </row>
    <row r="130" spans="1:7" x14ac:dyDescent="0.25">
      <c r="A130" s="35"/>
      <c r="B130" s="49"/>
      <c r="C130" s="43"/>
      <c r="D130" s="49"/>
      <c r="E130" s="43"/>
      <c r="F130" s="49"/>
      <c r="G130" s="43"/>
    </row>
    <row r="131" spans="1:7" x14ac:dyDescent="0.25">
      <c r="A131" s="35"/>
      <c r="B131" s="49"/>
      <c r="C131" s="43"/>
      <c r="D131" s="49"/>
      <c r="E131" s="43"/>
      <c r="F131" s="49"/>
      <c r="G131" s="43"/>
    </row>
    <row r="132" spans="1:7" x14ac:dyDescent="0.25">
      <c r="A132" s="35"/>
      <c r="B132" s="49"/>
      <c r="C132" s="43"/>
      <c r="D132" s="49"/>
      <c r="E132" s="43"/>
      <c r="F132" s="49"/>
      <c r="G132" s="43"/>
    </row>
    <row r="133" spans="1:7" x14ac:dyDescent="0.25">
      <c r="A133" s="35"/>
      <c r="B133" s="49"/>
      <c r="C133" s="43"/>
      <c r="D133" s="49"/>
      <c r="E133" s="43"/>
      <c r="F133" s="49"/>
      <c r="G133" s="43"/>
    </row>
    <row r="134" spans="1:7" x14ac:dyDescent="0.25">
      <c r="A134" s="35"/>
      <c r="B134" s="49"/>
      <c r="C134" s="43"/>
      <c r="D134" s="49"/>
      <c r="E134" s="43"/>
      <c r="F134" s="49"/>
      <c r="G134" s="43"/>
    </row>
    <row r="135" spans="1:7" x14ac:dyDescent="0.25">
      <c r="A135" s="35"/>
      <c r="B135" s="49"/>
      <c r="C135" s="43"/>
      <c r="D135" s="49"/>
      <c r="E135" s="43"/>
      <c r="F135" s="41"/>
      <c r="G135" s="43"/>
    </row>
    <row r="136" spans="1:7" x14ac:dyDescent="0.25">
      <c r="A136" s="35"/>
      <c r="B136" s="49"/>
      <c r="C136" s="43"/>
      <c r="D136" s="41"/>
      <c r="E136" s="43"/>
      <c r="F136" s="49"/>
      <c r="G136" s="43"/>
    </row>
    <row r="137" spans="1:7" x14ac:dyDescent="0.25">
      <c r="A137" s="35"/>
      <c r="B137" s="41"/>
      <c r="C137" s="43"/>
      <c r="D137" s="49"/>
      <c r="E137" s="43"/>
      <c r="F137" s="49"/>
      <c r="G137" s="43"/>
    </row>
    <row r="138" spans="1:7" x14ac:dyDescent="0.25">
      <c r="A138" s="35"/>
      <c r="B138" s="49"/>
      <c r="C138" s="43"/>
      <c r="D138" s="49"/>
      <c r="E138" s="43"/>
      <c r="F138" s="49"/>
      <c r="G138" s="43"/>
    </row>
    <row r="139" spans="1:7" x14ac:dyDescent="0.25">
      <c r="A139" s="35"/>
      <c r="B139" s="49"/>
      <c r="C139" s="43"/>
      <c r="D139" s="49"/>
      <c r="E139" s="43"/>
      <c r="F139" s="49"/>
      <c r="G139" s="43"/>
    </row>
    <row r="140" spans="1:7" x14ac:dyDescent="0.25">
      <c r="A140" s="35"/>
      <c r="B140" s="49"/>
      <c r="C140" s="43"/>
      <c r="D140" s="49"/>
      <c r="E140" s="43"/>
      <c r="F140" s="49"/>
      <c r="G140" s="43"/>
    </row>
    <row r="141" spans="1:7" x14ac:dyDescent="0.25">
      <c r="A141" s="35"/>
      <c r="B141" s="49"/>
      <c r="C141" s="43"/>
      <c r="D141" s="49"/>
      <c r="E141" s="43"/>
      <c r="F141" s="49"/>
      <c r="G141" s="43"/>
    </row>
    <row r="142" spans="1:7" x14ac:dyDescent="0.25">
      <c r="A142" s="35"/>
      <c r="B142" s="49"/>
      <c r="C142" s="43"/>
      <c r="D142" s="49"/>
      <c r="E142" s="43"/>
      <c r="F142" s="49"/>
      <c r="G142" s="43"/>
    </row>
    <row r="143" spans="1:7" x14ac:dyDescent="0.25">
      <c r="A143" s="35"/>
      <c r="B143" s="41"/>
      <c r="C143" s="43"/>
      <c r="D143" s="49"/>
      <c r="E143" s="43"/>
      <c r="F143" s="49"/>
      <c r="G143" s="43"/>
    </row>
    <row r="144" spans="1:7" x14ac:dyDescent="0.25">
      <c r="A144" s="35"/>
      <c r="B144" s="49"/>
      <c r="C144" s="43"/>
      <c r="D144" s="49"/>
      <c r="E144" s="43"/>
      <c r="F144" s="49"/>
      <c r="G144" s="43"/>
    </row>
    <row r="145" spans="1:7" x14ac:dyDescent="0.25">
      <c r="A145" s="35"/>
      <c r="B145" s="49"/>
      <c r="C145" s="43"/>
      <c r="D145" s="49"/>
      <c r="E145" s="43"/>
      <c r="F145" s="41"/>
      <c r="G145" s="43"/>
    </row>
    <row r="146" spans="1:7" x14ac:dyDescent="0.25">
      <c r="A146" s="35"/>
      <c r="B146" s="49"/>
      <c r="C146" s="43"/>
      <c r="D146" s="49"/>
      <c r="E146" s="43"/>
      <c r="F146" s="49"/>
      <c r="G146" s="43"/>
    </row>
    <row r="147" spans="1:7" x14ac:dyDescent="0.25">
      <c r="A147" s="35"/>
      <c r="B147" s="49"/>
      <c r="C147" s="43"/>
      <c r="D147" s="49"/>
      <c r="E147" s="43"/>
      <c r="F147" s="49"/>
      <c r="G147" s="43"/>
    </row>
    <row r="148" spans="1:7" x14ac:dyDescent="0.25">
      <c r="A148" s="35"/>
      <c r="B148" s="49"/>
      <c r="C148" s="43"/>
      <c r="D148" s="49"/>
      <c r="E148" s="43"/>
      <c r="F148" s="49"/>
      <c r="G148" s="43"/>
    </row>
    <row r="149" spans="1:7" x14ac:dyDescent="0.25">
      <c r="A149" s="35"/>
      <c r="B149" s="41"/>
      <c r="C149" s="43"/>
      <c r="D149" s="41"/>
      <c r="E149" s="43"/>
      <c r="F149" s="49"/>
      <c r="G149" s="43"/>
    </row>
    <row r="150" spans="1:7" x14ac:dyDescent="0.25">
      <c r="A150" s="35"/>
      <c r="F150" s="49"/>
      <c r="G150" s="43"/>
    </row>
    <row r="151" spans="1:7" x14ac:dyDescent="0.25">
      <c r="A151" s="35"/>
      <c r="F151" s="49"/>
      <c r="G151" s="43"/>
    </row>
    <row r="152" spans="1:7" x14ac:dyDescent="0.25">
      <c r="A152" s="35"/>
      <c r="F152" s="49"/>
      <c r="G152" s="43"/>
    </row>
    <row r="153" spans="1:7" x14ac:dyDescent="0.25">
      <c r="A153" s="35"/>
      <c r="F153" s="49"/>
      <c r="G153" s="43"/>
    </row>
    <row r="154" spans="1:7" x14ac:dyDescent="0.25">
      <c r="A154" s="35"/>
      <c r="F154" s="49"/>
      <c r="G154" s="43"/>
    </row>
    <row r="155" spans="1:7" x14ac:dyDescent="0.25">
      <c r="A155" s="35"/>
      <c r="F155" s="41"/>
      <c r="G155" s="43"/>
    </row>
  </sheetData>
  <mergeCells count="2">
    <mergeCell ref="A20:G20"/>
    <mergeCell ref="A29:G2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6"/>
  <sheetViews>
    <sheetView workbookViewId="0">
      <selection activeCell="J22" sqref="J22"/>
    </sheetView>
  </sheetViews>
  <sheetFormatPr defaultRowHeight="13.2" x14ac:dyDescent="0.25"/>
  <cols>
    <col min="1" max="1" width="20.88671875" style="32" customWidth="1"/>
    <col min="2" max="2" width="17.109375" style="32" customWidth="1"/>
    <col min="3" max="3" width="13.55468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3" width="12.6640625" style="28" customWidth="1"/>
    <col min="14" max="14" width="12" style="28" customWidth="1"/>
    <col min="15" max="15" width="9.109375" style="28"/>
    <col min="16" max="17" width="11.109375" style="31" customWidth="1"/>
    <col min="18" max="18" width="9.109375" style="28"/>
    <col min="19" max="20" width="10.6640625" style="28" customWidth="1"/>
    <col min="21" max="21" width="9.44140625" style="32" bestFit="1" customWidth="1"/>
    <col min="22" max="22" width="9.109375" style="32"/>
    <col min="23" max="23" width="8.33203125" style="32" customWidth="1"/>
    <col min="24" max="24" width="11.88671875" style="32" customWidth="1"/>
    <col min="25" max="25" width="11.6640625" style="32" customWidth="1"/>
    <col min="26" max="256" width="9.109375" style="32"/>
    <col min="257" max="257" width="22.5546875" style="32" customWidth="1"/>
    <col min="258" max="258" width="20.33203125" style="32" customWidth="1"/>
    <col min="259" max="259" width="13.5546875" style="32" customWidth="1"/>
    <col min="260" max="260" width="13.6640625" style="32" customWidth="1"/>
    <col min="261" max="261" width="12.44140625" style="32" customWidth="1"/>
    <col min="262" max="262" width="11.88671875" style="32" customWidth="1"/>
    <col min="263" max="263" width="12.44140625" style="32" customWidth="1"/>
    <col min="264" max="264" width="12.5546875" style="32" customWidth="1"/>
    <col min="265" max="265" width="12.33203125" style="32" customWidth="1"/>
    <col min="266" max="268" width="11.88671875" style="32" customWidth="1"/>
    <col min="269" max="269" width="12.6640625" style="32" customWidth="1"/>
    <col min="270" max="270" width="12" style="32" customWidth="1"/>
    <col min="271" max="271" width="9.109375" style="32"/>
    <col min="272" max="272" width="11.88671875" style="32" customWidth="1"/>
    <col min="273" max="273" width="13.88671875" style="32" customWidth="1"/>
    <col min="274" max="274" width="9.109375" style="32"/>
    <col min="275" max="275" width="10.44140625" style="32" bestFit="1" customWidth="1"/>
    <col min="276" max="276" width="9.109375" style="32"/>
    <col min="277" max="277" width="9.44140625" style="32" bestFit="1" customWidth="1"/>
    <col min="278" max="278" width="9.109375" style="32"/>
    <col min="279" max="279" width="8.33203125" style="32" customWidth="1"/>
    <col min="280" max="280" width="11.88671875" style="32" customWidth="1"/>
    <col min="281" max="281" width="11.6640625" style="32" customWidth="1"/>
    <col min="282" max="512" width="9.109375" style="32"/>
    <col min="513" max="513" width="22.5546875" style="32" customWidth="1"/>
    <col min="514" max="514" width="20.33203125" style="32" customWidth="1"/>
    <col min="515" max="515" width="13.5546875" style="32" customWidth="1"/>
    <col min="516" max="516" width="13.6640625" style="32" customWidth="1"/>
    <col min="517" max="517" width="12.44140625" style="32" customWidth="1"/>
    <col min="518" max="518" width="11.88671875" style="32" customWidth="1"/>
    <col min="519" max="519" width="12.44140625" style="32" customWidth="1"/>
    <col min="520" max="520" width="12.5546875" style="32" customWidth="1"/>
    <col min="521" max="521" width="12.33203125" style="32" customWidth="1"/>
    <col min="522" max="524" width="11.88671875" style="32" customWidth="1"/>
    <col min="525" max="525" width="12.6640625" style="32" customWidth="1"/>
    <col min="526" max="526" width="12" style="32" customWidth="1"/>
    <col min="527" max="527" width="9.109375" style="32"/>
    <col min="528" max="528" width="11.88671875" style="32" customWidth="1"/>
    <col min="529" max="529" width="13.88671875" style="32" customWidth="1"/>
    <col min="530" max="530" width="9.109375" style="32"/>
    <col min="531" max="531" width="10.44140625" style="32" bestFit="1" customWidth="1"/>
    <col min="532" max="532" width="9.109375" style="32"/>
    <col min="533" max="533" width="9.44140625" style="32" bestFit="1" customWidth="1"/>
    <col min="534" max="534" width="9.109375" style="32"/>
    <col min="535" max="535" width="8.33203125" style="32" customWidth="1"/>
    <col min="536" max="536" width="11.88671875" style="32" customWidth="1"/>
    <col min="537" max="537" width="11.6640625" style="32" customWidth="1"/>
    <col min="538" max="768" width="9.109375" style="32"/>
    <col min="769" max="769" width="22.5546875" style="32" customWidth="1"/>
    <col min="770" max="770" width="20.33203125" style="32" customWidth="1"/>
    <col min="771" max="771" width="13.5546875" style="32" customWidth="1"/>
    <col min="772" max="772" width="13.6640625" style="32" customWidth="1"/>
    <col min="773" max="773" width="12.44140625" style="32" customWidth="1"/>
    <col min="774" max="774" width="11.88671875" style="32" customWidth="1"/>
    <col min="775" max="775" width="12.44140625" style="32" customWidth="1"/>
    <col min="776" max="776" width="12.5546875" style="32" customWidth="1"/>
    <col min="777" max="777" width="12.33203125" style="32" customWidth="1"/>
    <col min="778" max="780" width="11.88671875" style="32" customWidth="1"/>
    <col min="781" max="781" width="12.6640625" style="32" customWidth="1"/>
    <col min="782" max="782" width="12" style="32" customWidth="1"/>
    <col min="783" max="783" width="9.109375" style="32"/>
    <col min="784" max="784" width="11.88671875" style="32" customWidth="1"/>
    <col min="785" max="785" width="13.88671875" style="32" customWidth="1"/>
    <col min="786" max="786" width="9.109375" style="32"/>
    <col min="787" max="787" width="10.44140625" style="32" bestFit="1" customWidth="1"/>
    <col min="788" max="788" width="9.109375" style="32"/>
    <col min="789" max="789" width="9.44140625" style="32" bestFit="1" customWidth="1"/>
    <col min="790" max="790" width="9.109375" style="32"/>
    <col min="791" max="791" width="8.33203125" style="32" customWidth="1"/>
    <col min="792" max="792" width="11.88671875" style="32" customWidth="1"/>
    <col min="793" max="793" width="11.6640625" style="32" customWidth="1"/>
    <col min="794" max="1024" width="9.109375" style="32"/>
    <col min="1025" max="1025" width="22.5546875" style="32" customWidth="1"/>
    <col min="1026" max="1026" width="20.33203125" style="32" customWidth="1"/>
    <col min="1027" max="1027" width="13.5546875" style="32" customWidth="1"/>
    <col min="1028" max="1028" width="13.6640625" style="32" customWidth="1"/>
    <col min="1029" max="1029" width="12.44140625" style="32" customWidth="1"/>
    <col min="1030" max="1030" width="11.88671875" style="32" customWidth="1"/>
    <col min="1031" max="1031" width="12.44140625" style="32" customWidth="1"/>
    <col min="1032" max="1032" width="12.5546875" style="32" customWidth="1"/>
    <col min="1033" max="1033" width="12.33203125" style="32" customWidth="1"/>
    <col min="1034" max="1036" width="11.88671875" style="32" customWidth="1"/>
    <col min="1037" max="1037" width="12.6640625" style="32" customWidth="1"/>
    <col min="1038" max="1038" width="12" style="32" customWidth="1"/>
    <col min="1039" max="1039" width="9.109375" style="32"/>
    <col min="1040" max="1040" width="11.88671875" style="32" customWidth="1"/>
    <col min="1041" max="1041" width="13.88671875" style="32" customWidth="1"/>
    <col min="1042" max="1042" width="9.109375" style="32"/>
    <col min="1043" max="1043" width="10.44140625" style="32" bestFit="1" customWidth="1"/>
    <col min="1044" max="1044" width="9.109375" style="32"/>
    <col min="1045" max="1045" width="9.44140625" style="32" bestFit="1" customWidth="1"/>
    <col min="1046" max="1046" width="9.109375" style="32"/>
    <col min="1047" max="1047" width="8.33203125" style="32" customWidth="1"/>
    <col min="1048" max="1048" width="11.88671875" style="32" customWidth="1"/>
    <col min="1049" max="1049" width="11.6640625" style="32" customWidth="1"/>
    <col min="1050" max="1280" width="9.109375" style="32"/>
    <col min="1281" max="1281" width="22.5546875" style="32" customWidth="1"/>
    <col min="1282" max="1282" width="20.33203125" style="32" customWidth="1"/>
    <col min="1283" max="1283" width="13.5546875" style="32" customWidth="1"/>
    <col min="1284" max="1284" width="13.6640625" style="32" customWidth="1"/>
    <col min="1285" max="1285" width="12.44140625" style="32" customWidth="1"/>
    <col min="1286" max="1286" width="11.88671875" style="32" customWidth="1"/>
    <col min="1287" max="1287" width="12.44140625" style="32" customWidth="1"/>
    <col min="1288" max="1288" width="12.5546875" style="32" customWidth="1"/>
    <col min="1289" max="1289" width="12.33203125" style="32" customWidth="1"/>
    <col min="1290" max="1292" width="11.88671875" style="32" customWidth="1"/>
    <col min="1293" max="1293" width="12.6640625" style="32" customWidth="1"/>
    <col min="1294" max="1294" width="12" style="32" customWidth="1"/>
    <col min="1295" max="1295" width="9.109375" style="32"/>
    <col min="1296" max="1296" width="11.88671875" style="32" customWidth="1"/>
    <col min="1297" max="1297" width="13.88671875" style="32" customWidth="1"/>
    <col min="1298" max="1298" width="9.109375" style="32"/>
    <col min="1299" max="1299" width="10.44140625" style="32" bestFit="1" customWidth="1"/>
    <col min="1300" max="1300" width="9.109375" style="32"/>
    <col min="1301" max="1301" width="9.44140625" style="32" bestFit="1" customWidth="1"/>
    <col min="1302" max="1302" width="9.109375" style="32"/>
    <col min="1303" max="1303" width="8.33203125" style="32" customWidth="1"/>
    <col min="1304" max="1304" width="11.88671875" style="32" customWidth="1"/>
    <col min="1305" max="1305" width="11.6640625" style="32" customWidth="1"/>
    <col min="1306" max="1536" width="9.109375" style="32"/>
    <col min="1537" max="1537" width="22.5546875" style="32" customWidth="1"/>
    <col min="1538" max="1538" width="20.33203125" style="32" customWidth="1"/>
    <col min="1539" max="1539" width="13.5546875" style="32" customWidth="1"/>
    <col min="1540" max="1540" width="13.6640625" style="32" customWidth="1"/>
    <col min="1541" max="1541" width="12.44140625" style="32" customWidth="1"/>
    <col min="1542" max="1542" width="11.88671875" style="32" customWidth="1"/>
    <col min="1543" max="1543" width="12.44140625" style="32" customWidth="1"/>
    <col min="1544" max="1544" width="12.5546875" style="32" customWidth="1"/>
    <col min="1545" max="1545" width="12.33203125" style="32" customWidth="1"/>
    <col min="1546" max="1548" width="11.88671875" style="32" customWidth="1"/>
    <col min="1549" max="1549" width="12.6640625" style="32" customWidth="1"/>
    <col min="1550" max="1550" width="12" style="32" customWidth="1"/>
    <col min="1551" max="1551" width="9.109375" style="32"/>
    <col min="1552" max="1552" width="11.88671875" style="32" customWidth="1"/>
    <col min="1553" max="1553" width="13.88671875" style="32" customWidth="1"/>
    <col min="1554" max="1554" width="9.109375" style="32"/>
    <col min="1555" max="1555" width="10.44140625" style="32" bestFit="1" customWidth="1"/>
    <col min="1556" max="1556" width="9.109375" style="32"/>
    <col min="1557" max="1557" width="9.44140625" style="32" bestFit="1" customWidth="1"/>
    <col min="1558" max="1558" width="9.109375" style="32"/>
    <col min="1559" max="1559" width="8.33203125" style="32" customWidth="1"/>
    <col min="1560" max="1560" width="11.88671875" style="32" customWidth="1"/>
    <col min="1561" max="1561" width="11.6640625" style="32" customWidth="1"/>
    <col min="1562" max="1792" width="9.109375" style="32"/>
    <col min="1793" max="1793" width="22.5546875" style="32" customWidth="1"/>
    <col min="1794" max="1794" width="20.33203125" style="32" customWidth="1"/>
    <col min="1795" max="1795" width="13.5546875" style="32" customWidth="1"/>
    <col min="1796" max="1796" width="13.6640625" style="32" customWidth="1"/>
    <col min="1797" max="1797" width="12.44140625" style="32" customWidth="1"/>
    <col min="1798" max="1798" width="11.88671875" style="32" customWidth="1"/>
    <col min="1799" max="1799" width="12.44140625" style="32" customWidth="1"/>
    <col min="1800" max="1800" width="12.5546875" style="32" customWidth="1"/>
    <col min="1801" max="1801" width="12.33203125" style="32" customWidth="1"/>
    <col min="1802" max="1804" width="11.88671875" style="32" customWidth="1"/>
    <col min="1805" max="1805" width="12.6640625" style="32" customWidth="1"/>
    <col min="1806" max="1806" width="12" style="32" customWidth="1"/>
    <col min="1807" max="1807" width="9.109375" style="32"/>
    <col min="1808" max="1808" width="11.88671875" style="32" customWidth="1"/>
    <col min="1809" max="1809" width="13.88671875" style="32" customWidth="1"/>
    <col min="1810" max="1810" width="9.109375" style="32"/>
    <col min="1811" max="1811" width="10.44140625" style="32" bestFit="1" customWidth="1"/>
    <col min="1812" max="1812" width="9.109375" style="32"/>
    <col min="1813" max="1813" width="9.44140625" style="32" bestFit="1" customWidth="1"/>
    <col min="1814" max="1814" width="9.109375" style="32"/>
    <col min="1815" max="1815" width="8.33203125" style="32" customWidth="1"/>
    <col min="1816" max="1816" width="11.88671875" style="32" customWidth="1"/>
    <col min="1817" max="1817" width="11.6640625" style="32" customWidth="1"/>
    <col min="1818" max="2048" width="9.109375" style="32"/>
    <col min="2049" max="2049" width="22.5546875" style="32" customWidth="1"/>
    <col min="2050" max="2050" width="20.33203125" style="32" customWidth="1"/>
    <col min="2051" max="2051" width="13.5546875" style="32" customWidth="1"/>
    <col min="2052" max="2052" width="13.6640625" style="32" customWidth="1"/>
    <col min="2053" max="2053" width="12.44140625" style="32" customWidth="1"/>
    <col min="2054" max="2054" width="11.88671875" style="32" customWidth="1"/>
    <col min="2055" max="2055" width="12.44140625" style="32" customWidth="1"/>
    <col min="2056" max="2056" width="12.5546875" style="32" customWidth="1"/>
    <col min="2057" max="2057" width="12.33203125" style="32" customWidth="1"/>
    <col min="2058" max="2060" width="11.88671875" style="32" customWidth="1"/>
    <col min="2061" max="2061" width="12.6640625" style="32" customWidth="1"/>
    <col min="2062" max="2062" width="12" style="32" customWidth="1"/>
    <col min="2063" max="2063" width="9.109375" style="32"/>
    <col min="2064" max="2064" width="11.88671875" style="32" customWidth="1"/>
    <col min="2065" max="2065" width="13.88671875" style="32" customWidth="1"/>
    <col min="2066" max="2066" width="9.109375" style="32"/>
    <col min="2067" max="2067" width="10.44140625" style="32" bestFit="1" customWidth="1"/>
    <col min="2068" max="2068" width="9.109375" style="32"/>
    <col min="2069" max="2069" width="9.44140625" style="32" bestFit="1" customWidth="1"/>
    <col min="2070" max="2070" width="9.109375" style="32"/>
    <col min="2071" max="2071" width="8.33203125" style="32" customWidth="1"/>
    <col min="2072" max="2072" width="11.88671875" style="32" customWidth="1"/>
    <col min="2073" max="2073" width="11.6640625" style="32" customWidth="1"/>
    <col min="2074" max="2304" width="9.109375" style="32"/>
    <col min="2305" max="2305" width="22.5546875" style="32" customWidth="1"/>
    <col min="2306" max="2306" width="20.33203125" style="32" customWidth="1"/>
    <col min="2307" max="2307" width="13.5546875" style="32" customWidth="1"/>
    <col min="2308" max="2308" width="13.6640625" style="32" customWidth="1"/>
    <col min="2309" max="2309" width="12.44140625" style="32" customWidth="1"/>
    <col min="2310" max="2310" width="11.88671875" style="32" customWidth="1"/>
    <col min="2311" max="2311" width="12.44140625" style="32" customWidth="1"/>
    <col min="2312" max="2312" width="12.5546875" style="32" customWidth="1"/>
    <col min="2313" max="2313" width="12.33203125" style="32" customWidth="1"/>
    <col min="2314" max="2316" width="11.88671875" style="32" customWidth="1"/>
    <col min="2317" max="2317" width="12.6640625" style="32" customWidth="1"/>
    <col min="2318" max="2318" width="12" style="32" customWidth="1"/>
    <col min="2319" max="2319" width="9.109375" style="32"/>
    <col min="2320" max="2320" width="11.88671875" style="32" customWidth="1"/>
    <col min="2321" max="2321" width="13.88671875" style="32" customWidth="1"/>
    <col min="2322" max="2322" width="9.109375" style="32"/>
    <col min="2323" max="2323" width="10.44140625" style="32" bestFit="1" customWidth="1"/>
    <col min="2324" max="2324" width="9.109375" style="32"/>
    <col min="2325" max="2325" width="9.44140625" style="32" bestFit="1" customWidth="1"/>
    <col min="2326" max="2326" width="9.109375" style="32"/>
    <col min="2327" max="2327" width="8.33203125" style="32" customWidth="1"/>
    <col min="2328" max="2328" width="11.88671875" style="32" customWidth="1"/>
    <col min="2329" max="2329" width="11.6640625" style="32" customWidth="1"/>
    <col min="2330" max="2560" width="9.109375" style="32"/>
    <col min="2561" max="2561" width="22.5546875" style="32" customWidth="1"/>
    <col min="2562" max="2562" width="20.33203125" style="32" customWidth="1"/>
    <col min="2563" max="2563" width="13.5546875" style="32" customWidth="1"/>
    <col min="2564" max="2564" width="13.6640625" style="32" customWidth="1"/>
    <col min="2565" max="2565" width="12.44140625" style="32" customWidth="1"/>
    <col min="2566" max="2566" width="11.88671875" style="32" customWidth="1"/>
    <col min="2567" max="2567" width="12.44140625" style="32" customWidth="1"/>
    <col min="2568" max="2568" width="12.5546875" style="32" customWidth="1"/>
    <col min="2569" max="2569" width="12.33203125" style="32" customWidth="1"/>
    <col min="2570" max="2572" width="11.88671875" style="32" customWidth="1"/>
    <col min="2573" max="2573" width="12.6640625" style="32" customWidth="1"/>
    <col min="2574" max="2574" width="12" style="32" customWidth="1"/>
    <col min="2575" max="2575" width="9.109375" style="32"/>
    <col min="2576" max="2576" width="11.88671875" style="32" customWidth="1"/>
    <col min="2577" max="2577" width="13.88671875" style="32" customWidth="1"/>
    <col min="2578" max="2578" width="9.109375" style="32"/>
    <col min="2579" max="2579" width="10.44140625" style="32" bestFit="1" customWidth="1"/>
    <col min="2580" max="2580" width="9.109375" style="32"/>
    <col min="2581" max="2581" width="9.44140625" style="32" bestFit="1" customWidth="1"/>
    <col min="2582" max="2582" width="9.109375" style="32"/>
    <col min="2583" max="2583" width="8.33203125" style="32" customWidth="1"/>
    <col min="2584" max="2584" width="11.88671875" style="32" customWidth="1"/>
    <col min="2585" max="2585" width="11.6640625" style="32" customWidth="1"/>
    <col min="2586" max="2816" width="9.109375" style="32"/>
    <col min="2817" max="2817" width="22.5546875" style="32" customWidth="1"/>
    <col min="2818" max="2818" width="20.33203125" style="32" customWidth="1"/>
    <col min="2819" max="2819" width="13.5546875" style="32" customWidth="1"/>
    <col min="2820" max="2820" width="13.6640625" style="32" customWidth="1"/>
    <col min="2821" max="2821" width="12.44140625" style="32" customWidth="1"/>
    <col min="2822" max="2822" width="11.88671875" style="32" customWidth="1"/>
    <col min="2823" max="2823" width="12.44140625" style="32" customWidth="1"/>
    <col min="2824" max="2824" width="12.5546875" style="32" customWidth="1"/>
    <col min="2825" max="2825" width="12.33203125" style="32" customWidth="1"/>
    <col min="2826" max="2828" width="11.88671875" style="32" customWidth="1"/>
    <col min="2829" max="2829" width="12.6640625" style="32" customWidth="1"/>
    <col min="2830" max="2830" width="12" style="32" customWidth="1"/>
    <col min="2831" max="2831" width="9.109375" style="32"/>
    <col min="2832" max="2832" width="11.88671875" style="32" customWidth="1"/>
    <col min="2833" max="2833" width="13.88671875" style="32" customWidth="1"/>
    <col min="2834" max="2834" width="9.109375" style="32"/>
    <col min="2835" max="2835" width="10.44140625" style="32" bestFit="1" customWidth="1"/>
    <col min="2836" max="2836" width="9.109375" style="32"/>
    <col min="2837" max="2837" width="9.44140625" style="32" bestFit="1" customWidth="1"/>
    <col min="2838" max="2838" width="9.109375" style="32"/>
    <col min="2839" max="2839" width="8.33203125" style="32" customWidth="1"/>
    <col min="2840" max="2840" width="11.88671875" style="32" customWidth="1"/>
    <col min="2841" max="2841" width="11.6640625" style="32" customWidth="1"/>
    <col min="2842" max="3072" width="9.109375" style="32"/>
    <col min="3073" max="3073" width="22.5546875" style="32" customWidth="1"/>
    <col min="3074" max="3074" width="20.33203125" style="32" customWidth="1"/>
    <col min="3075" max="3075" width="13.5546875" style="32" customWidth="1"/>
    <col min="3076" max="3076" width="13.6640625" style="32" customWidth="1"/>
    <col min="3077" max="3077" width="12.44140625" style="32" customWidth="1"/>
    <col min="3078" max="3078" width="11.88671875" style="32" customWidth="1"/>
    <col min="3079" max="3079" width="12.44140625" style="32" customWidth="1"/>
    <col min="3080" max="3080" width="12.5546875" style="32" customWidth="1"/>
    <col min="3081" max="3081" width="12.33203125" style="32" customWidth="1"/>
    <col min="3082" max="3084" width="11.88671875" style="32" customWidth="1"/>
    <col min="3085" max="3085" width="12.6640625" style="32" customWidth="1"/>
    <col min="3086" max="3086" width="12" style="32" customWidth="1"/>
    <col min="3087" max="3087" width="9.109375" style="32"/>
    <col min="3088" max="3088" width="11.88671875" style="32" customWidth="1"/>
    <col min="3089" max="3089" width="13.88671875" style="32" customWidth="1"/>
    <col min="3090" max="3090" width="9.109375" style="32"/>
    <col min="3091" max="3091" width="10.44140625" style="32" bestFit="1" customWidth="1"/>
    <col min="3092" max="3092" width="9.109375" style="32"/>
    <col min="3093" max="3093" width="9.44140625" style="32" bestFit="1" customWidth="1"/>
    <col min="3094" max="3094" width="9.109375" style="32"/>
    <col min="3095" max="3095" width="8.33203125" style="32" customWidth="1"/>
    <col min="3096" max="3096" width="11.88671875" style="32" customWidth="1"/>
    <col min="3097" max="3097" width="11.6640625" style="32" customWidth="1"/>
    <col min="3098" max="3328" width="9.109375" style="32"/>
    <col min="3329" max="3329" width="22.5546875" style="32" customWidth="1"/>
    <col min="3330" max="3330" width="20.33203125" style="32" customWidth="1"/>
    <col min="3331" max="3331" width="13.5546875" style="32" customWidth="1"/>
    <col min="3332" max="3332" width="13.6640625" style="32" customWidth="1"/>
    <col min="3333" max="3333" width="12.44140625" style="32" customWidth="1"/>
    <col min="3334" max="3334" width="11.88671875" style="32" customWidth="1"/>
    <col min="3335" max="3335" width="12.44140625" style="32" customWidth="1"/>
    <col min="3336" max="3336" width="12.5546875" style="32" customWidth="1"/>
    <col min="3337" max="3337" width="12.33203125" style="32" customWidth="1"/>
    <col min="3338" max="3340" width="11.88671875" style="32" customWidth="1"/>
    <col min="3341" max="3341" width="12.6640625" style="32" customWidth="1"/>
    <col min="3342" max="3342" width="12" style="32" customWidth="1"/>
    <col min="3343" max="3343" width="9.109375" style="32"/>
    <col min="3344" max="3344" width="11.88671875" style="32" customWidth="1"/>
    <col min="3345" max="3345" width="13.88671875" style="32" customWidth="1"/>
    <col min="3346" max="3346" width="9.109375" style="32"/>
    <col min="3347" max="3347" width="10.44140625" style="32" bestFit="1" customWidth="1"/>
    <col min="3348" max="3348" width="9.109375" style="32"/>
    <col min="3349" max="3349" width="9.44140625" style="32" bestFit="1" customWidth="1"/>
    <col min="3350" max="3350" width="9.109375" style="32"/>
    <col min="3351" max="3351" width="8.33203125" style="32" customWidth="1"/>
    <col min="3352" max="3352" width="11.88671875" style="32" customWidth="1"/>
    <col min="3353" max="3353" width="11.6640625" style="32" customWidth="1"/>
    <col min="3354" max="3584" width="9.109375" style="32"/>
    <col min="3585" max="3585" width="22.5546875" style="32" customWidth="1"/>
    <col min="3586" max="3586" width="20.33203125" style="32" customWidth="1"/>
    <col min="3587" max="3587" width="13.5546875" style="32" customWidth="1"/>
    <col min="3588" max="3588" width="13.6640625" style="32" customWidth="1"/>
    <col min="3589" max="3589" width="12.44140625" style="32" customWidth="1"/>
    <col min="3590" max="3590" width="11.88671875" style="32" customWidth="1"/>
    <col min="3591" max="3591" width="12.44140625" style="32" customWidth="1"/>
    <col min="3592" max="3592" width="12.5546875" style="32" customWidth="1"/>
    <col min="3593" max="3593" width="12.33203125" style="32" customWidth="1"/>
    <col min="3594" max="3596" width="11.88671875" style="32" customWidth="1"/>
    <col min="3597" max="3597" width="12.6640625" style="32" customWidth="1"/>
    <col min="3598" max="3598" width="12" style="32" customWidth="1"/>
    <col min="3599" max="3599" width="9.109375" style="32"/>
    <col min="3600" max="3600" width="11.88671875" style="32" customWidth="1"/>
    <col min="3601" max="3601" width="13.88671875" style="32" customWidth="1"/>
    <col min="3602" max="3602" width="9.109375" style="32"/>
    <col min="3603" max="3603" width="10.44140625" style="32" bestFit="1" customWidth="1"/>
    <col min="3604" max="3604" width="9.109375" style="32"/>
    <col min="3605" max="3605" width="9.44140625" style="32" bestFit="1" customWidth="1"/>
    <col min="3606" max="3606" width="9.109375" style="32"/>
    <col min="3607" max="3607" width="8.33203125" style="32" customWidth="1"/>
    <col min="3608" max="3608" width="11.88671875" style="32" customWidth="1"/>
    <col min="3609" max="3609" width="11.6640625" style="32" customWidth="1"/>
    <col min="3610" max="3840" width="9.109375" style="32"/>
    <col min="3841" max="3841" width="22.5546875" style="32" customWidth="1"/>
    <col min="3842" max="3842" width="20.33203125" style="32" customWidth="1"/>
    <col min="3843" max="3843" width="13.5546875" style="32" customWidth="1"/>
    <col min="3844" max="3844" width="13.6640625" style="32" customWidth="1"/>
    <col min="3845" max="3845" width="12.44140625" style="32" customWidth="1"/>
    <col min="3846" max="3846" width="11.88671875" style="32" customWidth="1"/>
    <col min="3847" max="3847" width="12.44140625" style="32" customWidth="1"/>
    <col min="3848" max="3848" width="12.5546875" style="32" customWidth="1"/>
    <col min="3849" max="3849" width="12.33203125" style="32" customWidth="1"/>
    <col min="3850" max="3852" width="11.88671875" style="32" customWidth="1"/>
    <col min="3853" max="3853" width="12.6640625" style="32" customWidth="1"/>
    <col min="3854" max="3854" width="12" style="32" customWidth="1"/>
    <col min="3855" max="3855" width="9.109375" style="32"/>
    <col min="3856" max="3856" width="11.88671875" style="32" customWidth="1"/>
    <col min="3857" max="3857" width="13.88671875" style="32" customWidth="1"/>
    <col min="3858" max="3858" width="9.109375" style="32"/>
    <col min="3859" max="3859" width="10.44140625" style="32" bestFit="1" customWidth="1"/>
    <col min="3860" max="3860" width="9.109375" style="32"/>
    <col min="3861" max="3861" width="9.44140625" style="32" bestFit="1" customWidth="1"/>
    <col min="3862" max="3862" width="9.109375" style="32"/>
    <col min="3863" max="3863" width="8.33203125" style="32" customWidth="1"/>
    <col min="3864" max="3864" width="11.88671875" style="32" customWidth="1"/>
    <col min="3865" max="3865" width="11.6640625" style="32" customWidth="1"/>
    <col min="3866" max="4096" width="9.109375" style="32"/>
    <col min="4097" max="4097" width="22.5546875" style="32" customWidth="1"/>
    <col min="4098" max="4098" width="20.33203125" style="32" customWidth="1"/>
    <col min="4099" max="4099" width="13.5546875" style="32" customWidth="1"/>
    <col min="4100" max="4100" width="13.6640625" style="32" customWidth="1"/>
    <col min="4101" max="4101" width="12.44140625" style="32" customWidth="1"/>
    <col min="4102" max="4102" width="11.88671875" style="32" customWidth="1"/>
    <col min="4103" max="4103" width="12.44140625" style="32" customWidth="1"/>
    <col min="4104" max="4104" width="12.5546875" style="32" customWidth="1"/>
    <col min="4105" max="4105" width="12.33203125" style="32" customWidth="1"/>
    <col min="4106" max="4108" width="11.88671875" style="32" customWidth="1"/>
    <col min="4109" max="4109" width="12.6640625" style="32" customWidth="1"/>
    <col min="4110" max="4110" width="12" style="32" customWidth="1"/>
    <col min="4111" max="4111" width="9.109375" style="32"/>
    <col min="4112" max="4112" width="11.88671875" style="32" customWidth="1"/>
    <col min="4113" max="4113" width="13.88671875" style="32" customWidth="1"/>
    <col min="4114" max="4114" width="9.109375" style="32"/>
    <col min="4115" max="4115" width="10.44140625" style="32" bestFit="1" customWidth="1"/>
    <col min="4116" max="4116" width="9.109375" style="32"/>
    <col min="4117" max="4117" width="9.44140625" style="32" bestFit="1" customWidth="1"/>
    <col min="4118" max="4118" width="9.109375" style="32"/>
    <col min="4119" max="4119" width="8.33203125" style="32" customWidth="1"/>
    <col min="4120" max="4120" width="11.88671875" style="32" customWidth="1"/>
    <col min="4121" max="4121" width="11.6640625" style="32" customWidth="1"/>
    <col min="4122" max="4352" width="9.109375" style="32"/>
    <col min="4353" max="4353" width="22.5546875" style="32" customWidth="1"/>
    <col min="4354" max="4354" width="20.33203125" style="32" customWidth="1"/>
    <col min="4355" max="4355" width="13.5546875" style="32" customWidth="1"/>
    <col min="4356" max="4356" width="13.6640625" style="32" customWidth="1"/>
    <col min="4357" max="4357" width="12.44140625" style="32" customWidth="1"/>
    <col min="4358" max="4358" width="11.88671875" style="32" customWidth="1"/>
    <col min="4359" max="4359" width="12.44140625" style="32" customWidth="1"/>
    <col min="4360" max="4360" width="12.5546875" style="32" customWidth="1"/>
    <col min="4361" max="4361" width="12.33203125" style="32" customWidth="1"/>
    <col min="4362" max="4364" width="11.88671875" style="32" customWidth="1"/>
    <col min="4365" max="4365" width="12.6640625" style="32" customWidth="1"/>
    <col min="4366" max="4366" width="12" style="32" customWidth="1"/>
    <col min="4367" max="4367" width="9.109375" style="32"/>
    <col min="4368" max="4368" width="11.88671875" style="32" customWidth="1"/>
    <col min="4369" max="4369" width="13.88671875" style="32" customWidth="1"/>
    <col min="4370" max="4370" width="9.109375" style="32"/>
    <col min="4371" max="4371" width="10.44140625" style="32" bestFit="1" customWidth="1"/>
    <col min="4372" max="4372" width="9.109375" style="32"/>
    <col min="4373" max="4373" width="9.44140625" style="32" bestFit="1" customWidth="1"/>
    <col min="4374" max="4374" width="9.109375" style="32"/>
    <col min="4375" max="4375" width="8.33203125" style="32" customWidth="1"/>
    <col min="4376" max="4376" width="11.88671875" style="32" customWidth="1"/>
    <col min="4377" max="4377" width="11.6640625" style="32" customWidth="1"/>
    <col min="4378" max="4608" width="9.109375" style="32"/>
    <col min="4609" max="4609" width="22.5546875" style="32" customWidth="1"/>
    <col min="4610" max="4610" width="20.33203125" style="32" customWidth="1"/>
    <col min="4611" max="4611" width="13.5546875" style="32" customWidth="1"/>
    <col min="4612" max="4612" width="13.6640625" style="32" customWidth="1"/>
    <col min="4613" max="4613" width="12.44140625" style="32" customWidth="1"/>
    <col min="4614" max="4614" width="11.88671875" style="32" customWidth="1"/>
    <col min="4615" max="4615" width="12.44140625" style="32" customWidth="1"/>
    <col min="4616" max="4616" width="12.5546875" style="32" customWidth="1"/>
    <col min="4617" max="4617" width="12.33203125" style="32" customWidth="1"/>
    <col min="4618" max="4620" width="11.88671875" style="32" customWidth="1"/>
    <col min="4621" max="4621" width="12.6640625" style="32" customWidth="1"/>
    <col min="4622" max="4622" width="12" style="32" customWidth="1"/>
    <col min="4623" max="4623" width="9.109375" style="32"/>
    <col min="4624" max="4624" width="11.88671875" style="32" customWidth="1"/>
    <col min="4625" max="4625" width="13.88671875" style="32" customWidth="1"/>
    <col min="4626" max="4626" width="9.109375" style="32"/>
    <col min="4627" max="4627" width="10.44140625" style="32" bestFit="1" customWidth="1"/>
    <col min="4628" max="4628" width="9.109375" style="32"/>
    <col min="4629" max="4629" width="9.44140625" style="32" bestFit="1" customWidth="1"/>
    <col min="4630" max="4630" width="9.109375" style="32"/>
    <col min="4631" max="4631" width="8.33203125" style="32" customWidth="1"/>
    <col min="4632" max="4632" width="11.88671875" style="32" customWidth="1"/>
    <col min="4633" max="4633" width="11.6640625" style="32" customWidth="1"/>
    <col min="4634" max="4864" width="9.109375" style="32"/>
    <col min="4865" max="4865" width="22.5546875" style="32" customWidth="1"/>
    <col min="4866" max="4866" width="20.33203125" style="32" customWidth="1"/>
    <col min="4867" max="4867" width="13.5546875" style="32" customWidth="1"/>
    <col min="4868" max="4868" width="13.6640625" style="32" customWidth="1"/>
    <col min="4869" max="4869" width="12.44140625" style="32" customWidth="1"/>
    <col min="4870" max="4870" width="11.88671875" style="32" customWidth="1"/>
    <col min="4871" max="4871" width="12.44140625" style="32" customWidth="1"/>
    <col min="4872" max="4872" width="12.5546875" style="32" customWidth="1"/>
    <col min="4873" max="4873" width="12.33203125" style="32" customWidth="1"/>
    <col min="4874" max="4876" width="11.88671875" style="32" customWidth="1"/>
    <col min="4877" max="4877" width="12.6640625" style="32" customWidth="1"/>
    <col min="4878" max="4878" width="12" style="32" customWidth="1"/>
    <col min="4879" max="4879" width="9.109375" style="32"/>
    <col min="4880" max="4880" width="11.88671875" style="32" customWidth="1"/>
    <col min="4881" max="4881" width="13.88671875" style="32" customWidth="1"/>
    <col min="4882" max="4882" width="9.109375" style="32"/>
    <col min="4883" max="4883" width="10.44140625" style="32" bestFit="1" customWidth="1"/>
    <col min="4884" max="4884" width="9.109375" style="32"/>
    <col min="4885" max="4885" width="9.44140625" style="32" bestFit="1" customWidth="1"/>
    <col min="4886" max="4886" width="9.109375" style="32"/>
    <col min="4887" max="4887" width="8.33203125" style="32" customWidth="1"/>
    <col min="4888" max="4888" width="11.88671875" style="32" customWidth="1"/>
    <col min="4889" max="4889" width="11.6640625" style="32" customWidth="1"/>
    <col min="4890" max="5120" width="9.109375" style="32"/>
    <col min="5121" max="5121" width="22.5546875" style="32" customWidth="1"/>
    <col min="5122" max="5122" width="20.33203125" style="32" customWidth="1"/>
    <col min="5123" max="5123" width="13.5546875" style="32" customWidth="1"/>
    <col min="5124" max="5124" width="13.6640625" style="32" customWidth="1"/>
    <col min="5125" max="5125" width="12.44140625" style="32" customWidth="1"/>
    <col min="5126" max="5126" width="11.88671875" style="32" customWidth="1"/>
    <col min="5127" max="5127" width="12.44140625" style="32" customWidth="1"/>
    <col min="5128" max="5128" width="12.5546875" style="32" customWidth="1"/>
    <col min="5129" max="5129" width="12.33203125" style="32" customWidth="1"/>
    <col min="5130" max="5132" width="11.88671875" style="32" customWidth="1"/>
    <col min="5133" max="5133" width="12.6640625" style="32" customWidth="1"/>
    <col min="5134" max="5134" width="12" style="32" customWidth="1"/>
    <col min="5135" max="5135" width="9.109375" style="32"/>
    <col min="5136" max="5136" width="11.88671875" style="32" customWidth="1"/>
    <col min="5137" max="5137" width="13.88671875" style="32" customWidth="1"/>
    <col min="5138" max="5138" width="9.109375" style="32"/>
    <col min="5139" max="5139" width="10.44140625" style="32" bestFit="1" customWidth="1"/>
    <col min="5140" max="5140" width="9.109375" style="32"/>
    <col min="5141" max="5141" width="9.44140625" style="32" bestFit="1" customWidth="1"/>
    <col min="5142" max="5142" width="9.109375" style="32"/>
    <col min="5143" max="5143" width="8.33203125" style="32" customWidth="1"/>
    <col min="5144" max="5144" width="11.88671875" style="32" customWidth="1"/>
    <col min="5145" max="5145" width="11.6640625" style="32" customWidth="1"/>
    <col min="5146" max="5376" width="9.109375" style="32"/>
    <col min="5377" max="5377" width="22.5546875" style="32" customWidth="1"/>
    <col min="5378" max="5378" width="20.33203125" style="32" customWidth="1"/>
    <col min="5379" max="5379" width="13.5546875" style="32" customWidth="1"/>
    <col min="5380" max="5380" width="13.6640625" style="32" customWidth="1"/>
    <col min="5381" max="5381" width="12.44140625" style="32" customWidth="1"/>
    <col min="5382" max="5382" width="11.88671875" style="32" customWidth="1"/>
    <col min="5383" max="5383" width="12.44140625" style="32" customWidth="1"/>
    <col min="5384" max="5384" width="12.5546875" style="32" customWidth="1"/>
    <col min="5385" max="5385" width="12.33203125" style="32" customWidth="1"/>
    <col min="5386" max="5388" width="11.88671875" style="32" customWidth="1"/>
    <col min="5389" max="5389" width="12.6640625" style="32" customWidth="1"/>
    <col min="5390" max="5390" width="12" style="32" customWidth="1"/>
    <col min="5391" max="5391" width="9.109375" style="32"/>
    <col min="5392" max="5392" width="11.88671875" style="32" customWidth="1"/>
    <col min="5393" max="5393" width="13.88671875" style="32" customWidth="1"/>
    <col min="5394" max="5394" width="9.109375" style="32"/>
    <col min="5395" max="5395" width="10.44140625" style="32" bestFit="1" customWidth="1"/>
    <col min="5396" max="5396" width="9.109375" style="32"/>
    <col min="5397" max="5397" width="9.44140625" style="32" bestFit="1" customWidth="1"/>
    <col min="5398" max="5398" width="9.109375" style="32"/>
    <col min="5399" max="5399" width="8.33203125" style="32" customWidth="1"/>
    <col min="5400" max="5400" width="11.88671875" style="32" customWidth="1"/>
    <col min="5401" max="5401" width="11.6640625" style="32" customWidth="1"/>
    <col min="5402" max="5632" width="9.109375" style="32"/>
    <col min="5633" max="5633" width="22.5546875" style="32" customWidth="1"/>
    <col min="5634" max="5634" width="20.33203125" style="32" customWidth="1"/>
    <col min="5635" max="5635" width="13.5546875" style="32" customWidth="1"/>
    <col min="5636" max="5636" width="13.6640625" style="32" customWidth="1"/>
    <col min="5637" max="5637" width="12.44140625" style="32" customWidth="1"/>
    <col min="5638" max="5638" width="11.88671875" style="32" customWidth="1"/>
    <col min="5639" max="5639" width="12.44140625" style="32" customWidth="1"/>
    <col min="5640" max="5640" width="12.5546875" style="32" customWidth="1"/>
    <col min="5641" max="5641" width="12.33203125" style="32" customWidth="1"/>
    <col min="5642" max="5644" width="11.88671875" style="32" customWidth="1"/>
    <col min="5645" max="5645" width="12.6640625" style="32" customWidth="1"/>
    <col min="5646" max="5646" width="12" style="32" customWidth="1"/>
    <col min="5647" max="5647" width="9.109375" style="32"/>
    <col min="5648" max="5648" width="11.88671875" style="32" customWidth="1"/>
    <col min="5649" max="5649" width="13.88671875" style="32" customWidth="1"/>
    <col min="5650" max="5650" width="9.109375" style="32"/>
    <col min="5651" max="5651" width="10.44140625" style="32" bestFit="1" customWidth="1"/>
    <col min="5652" max="5652" width="9.109375" style="32"/>
    <col min="5653" max="5653" width="9.44140625" style="32" bestFit="1" customWidth="1"/>
    <col min="5654" max="5654" width="9.109375" style="32"/>
    <col min="5655" max="5655" width="8.33203125" style="32" customWidth="1"/>
    <col min="5656" max="5656" width="11.88671875" style="32" customWidth="1"/>
    <col min="5657" max="5657" width="11.6640625" style="32" customWidth="1"/>
    <col min="5658" max="5888" width="9.109375" style="32"/>
    <col min="5889" max="5889" width="22.5546875" style="32" customWidth="1"/>
    <col min="5890" max="5890" width="20.33203125" style="32" customWidth="1"/>
    <col min="5891" max="5891" width="13.5546875" style="32" customWidth="1"/>
    <col min="5892" max="5892" width="13.6640625" style="32" customWidth="1"/>
    <col min="5893" max="5893" width="12.44140625" style="32" customWidth="1"/>
    <col min="5894" max="5894" width="11.88671875" style="32" customWidth="1"/>
    <col min="5895" max="5895" width="12.44140625" style="32" customWidth="1"/>
    <col min="5896" max="5896" width="12.5546875" style="32" customWidth="1"/>
    <col min="5897" max="5897" width="12.33203125" style="32" customWidth="1"/>
    <col min="5898" max="5900" width="11.88671875" style="32" customWidth="1"/>
    <col min="5901" max="5901" width="12.6640625" style="32" customWidth="1"/>
    <col min="5902" max="5902" width="12" style="32" customWidth="1"/>
    <col min="5903" max="5903" width="9.109375" style="32"/>
    <col min="5904" max="5904" width="11.88671875" style="32" customWidth="1"/>
    <col min="5905" max="5905" width="13.88671875" style="32" customWidth="1"/>
    <col min="5906" max="5906" width="9.109375" style="32"/>
    <col min="5907" max="5907" width="10.44140625" style="32" bestFit="1" customWidth="1"/>
    <col min="5908" max="5908" width="9.109375" style="32"/>
    <col min="5909" max="5909" width="9.44140625" style="32" bestFit="1" customWidth="1"/>
    <col min="5910" max="5910" width="9.109375" style="32"/>
    <col min="5911" max="5911" width="8.33203125" style="32" customWidth="1"/>
    <col min="5912" max="5912" width="11.88671875" style="32" customWidth="1"/>
    <col min="5913" max="5913" width="11.6640625" style="32" customWidth="1"/>
    <col min="5914" max="6144" width="9.109375" style="32"/>
    <col min="6145" max="6145" width="22.5546875" style="32" customWidth="1"/>
    <col min="6146" max="6146" width="20.33203125" style="32" customWidth="1"/>
    <col min="6147" max="6147" width="13.5546875" style="32" customWidth="1"/>
    <col min="6148" max="6148" width="13.6640625" style="32" customWidth="1"/>
    <col min="6149" max="6149" width="12.44140625" style="32" customWidth="1"/>
    <col min="6150" max="6150" width="11.88671875" style="32" customWidth="1"/>
    <col min="6151" max="6151" width="12.44140625" style="32" customWidth="1"/>
    <col min="6152" max="6152" width="12.5546875" style="32" customWidth="1"/>
    <col min="6153" max="6153" width="12.33203125" style="32" customWidth="1"/>
    <col min="6154" max="6156" width="11.88671875" style="32" customWidth="1"/>
    <col min="6157" max="6157" width="12.6640625" style="32" customWidth="1"/>
    <col min="6158" max="6158" width="12" style="32" customWidth="1"/>
    <col min="6159" max="6159" width="9.109375" style="32"/>
    <col min="6160" max="6160" width="11.88671875" style="32" customWidth="1"/>
    <col min="6161" max="6161" width="13.88671875" style="32" customWidth="1"/>
    <col min="6162" max="6162" width="9.109375" style="32"/>
    <col min="6163" max="6163" width="10.44140625" style="32" bestFit="1" customWidth="1"/>
    <col min="6164" max="6164" width="9.109375" style="32"/>
    <col min="6165" max="6165" width="9.44140625" style="32" bestFit="1" customWidth="1"/>
    <col min="6166" max="6166" width="9.109375" style="32"/>
    <col min="6167" max="6167" width="8.33203125" style="32" customWidth="1"/>
    <col min="6168" max="6168" width="11.88671875" style="32" customWidth="1"/>
    <col min="6169" max="6169" width="11.6640625" style="32" customWidth="1"/>
    <col min="6170" max="6400" width="9.109375" style="32"/>
    <col min="6401" max="6401" width="22.5546875" style="32" customWidth="1"/>
    <col min="6402" max="6402" width="20.33203125" style="32" customWidth="1"/>
    <col min="6403" max="6403" width="13.5546875" style="32" customWidth="1"/>
    <col min="6404" max="6404" width="13.6640625" style="32" customWidth="1"/>
    <col min="6405" max="6405" width="12.44140625" style="32" customWidth="1"/>
    <col min="6406" max="6406" width="11.88671875" style="32" customWidth="1"/>
    <col min="6407" max="6407" width="12.44140625" style="32" customWidth="1"/>
    <col min="6408" max="6408" width="12.5546875" style="32" customWidth="1"/>
    <col min="6409" max="6409" width="12.33203125" style="32" customWidth="1"/>
    <col min="6410" max="6412" width="11.88671875" style="32" customWidth="1"/>
    <col min="6413" max="6413" width="12.6640625" style="32" customWidth="1"/>
    <col min="6414" max="6414" width="12" style="32" customWidth="1"/>
    <col min="6415" max="6415" width="9.109375" style="32"/>
    <col min="6416" max="6416" width="11.88671875" style="32" customWidth="1"/>
    <col min="6417" max="6417" width="13.88671875" style="32" customWidth="1"/>
    <col min="6418" max="6418" width="9.109375" style="32"/>
    <col min="6419" max="6419" width="10.44140625" style="32" bestFit="1" customWidth="1"/>
    <col min="6420" max="6420" width="9.109375" style="32"/>
    <col min="6421" max="6421" width="9.44140625" style="32" bestFit="1" customWidth="1"/>
    <col min="6422" max="6422" width="9.109375" style="32"/>
    <col min="6423" max="6423" width="8.33203125" style="32" customWidth="1"/>
    <col min="6424" max="6424" width="11.88671875" style="32" customWidth="1"/>
    <col min="6425" max="6425" width="11.6640625" style="32" customWidth="1"/>
    <col min="6426" max="6656" width="9.109375" style="32"/>
    <col min="6657" max="6657" width="22.5546875" style="32" customWidth="1"/>
    <col min="6658" max="6658" width="20.33203125" style="32" customWidth="1"/>
    <col min="6659" max="6659" width="13.5546875" style="32" customWidth="1"/>
    <col min="6660" max="6660" width="13.6640625" style="32" customWidth="1"/>
    <col min="6661" max="6661" width="12.44140625" style="32" customWidth="1"/>
    <col min="6662" max="6662" width="11.88671875" style="32" customWidth="1"/>
    <col min="6663" max="6663" width="12.44140625" style="32" customWidth="1"/>
    <col min="6664" max="6664" width="12.5546875" style="32" customWidth="1"/>
    <col min="6665" max="6665" width="12.33203125" style="32" customWidth="1"/>
    <col min="6666" max="6668" width="11.88671875" style="32" customWidth="1"/>
    <col min="6669" max="6669" width="12.6640625" style="32" customWidth="1"/>
    <col min="6670" max="6670" width="12" style="32" customWidth="1"/>
    <col min="6671" max="6671" width="9.109375" style="32"/>
    <col min="6672" max="6672" width="11.88671875" style="32" customWidth="1"/>
    <col min="6673" max="6673" width="13.88671875" style="32" customWidth="1"/>
    <col min="6674" max="6674" width="9.109375" style="32"/>
    <col min="6675" max="6675" width="10.44140625" style="32" bestFit="1" customWidth="1"/>
    <col min="6676" max="6676" width="9.109375" style="32"/>
    <col min="6677" max="6677" width="9.44140625" style="32" bestFit="1" customWidth="1"/>
    <col min="6678" max="6678" width="9.109375" style="32"/>
    <col min="6679" max="6679" width="8.33203125" style="32" customWidth="1"/>
    <col min="6680" max="6680" width="11.88671875" style="32" customWidth="1"/>
    <col min="6681" max="6681" width="11.6640625" style="32" customWidth="1"/>
    <col min="6682" max="6912" width="9.109375" style="32"/>
    <col min="6913" max="6913" width="22.5546875" style="32" customWidth="1"/>
    <col min="6914" max="6914" width="20.33203125" style="32" customWidth="1"/>
    <col min="6915" max="6915" width="13.5546875" style="32" customWidth="1"/>
    <col min="6916" max="6916" width="13.6640625" style="32" customWidth="1"/>
    <col min="6917" max="6917" width="12.44140625" style="32" customWidth="1"/>
    <col min="6918" max="6918" width="11.88671875" style="32" customWidth="1"/>
    <col min="6919" max="6919" width="12.44140625" style="32" customWidth="1"/>
    <col min="6920" max="6920" width="12.5546875" style="32" customWidth="1"/>
    <col min="6921" max="6921" width="12.33203125" style="32" customWidth="1"/>
    <col min="6922" max="6924" width="11.88671875" style="32" customWidth="1"/>
    <col min="6925" max="6925" width="12.6640625" style="32" customWidth="1"/>
    <col min="6926" max="6926" width="12" style="32" customWidth="1"/>
    <col min="6927" max="6927" width="9.109375" style="32"/>
    <col min="6928" max="6928" width="11.88671875" style="32" customWidth="1"/>
    <col min="6929" max="6929" width="13.88671875" style="32" customWidth="1"/>
    <col min="6930" max="6930" width="9.109375" style="32"/>
    <col min="6931" max="6931" width="10.44140625" style="32" bestFit="1" customWidth="1"/>
    <col min="6932" max="6932" width="9.109375" style="32"/>
    <col min="6933" max="6933" width="9.44140625" style="32" bestFit="1" customWidth="1"/>
    <col min="6934" max="6934" width="9.109375" style="32"/>
    <col min="6935" max="6935" width="8.33203125" style="32" customWidth="1"/>
    <col min="6936" max="6936" width="11.88671875" style="32" customWidth="1"/>
    <col min="6937" max="6937" width="11.6640625" style="32" customWidth="1"/>
    <col min="6938" max="7168" width="9.109375" style="32"/>
    <col min="7169" max="7169" width="22.5546875" style="32" customWidth="1"/>
    <col min="7170" max="7170" width="20.33203125" style="32" customWidth="1"/>
    <col min="7171" max="7171" width="13.5546875" style="32" customWidth="1"/>
    <col min="7172" max="7172" width="13.6640625" style="32" customWidth="1"/>
    <col min="7173" max="7173" width="12.44140625" style="32" customWidth="1"/>
    <col min="7174" max="7174" width="11.88671875" style="32" customWidth="1"/>
    <col min="7175" max="7175" width="12.44140625" style="32" customWidth="1"/>
    <col min="7176" max="7176" width="12.5546875" style="32" customWidth="1"/>
    <col min="7177" max="7177" width="12.33203125" style="32" customWidth="1"/>
    <col min="7178" max="7180" width="11.88671875" style="32" customWidth="1"/>
    <col min="7181" max="7181" width="12.6640625" style="32" customWidth="1"/>
    <col min="7182" max="7182" width="12" style="32" customWidth="1"/>
    <col min="7183" max="7183" width="9.109375" style="32"/>
    <col min="7184" max="7184" width="11.88671875" style="32" customWidth="1"/>
    <col min="7185" max="7185" width="13.88671875" style="32" customWidth="1"/>
    <col min="7186" max="7186" width="9.109375" style="32"/>
    <col min="7187" max="7187" width="10.44140625" style="32" bestFit="1" customWidth="1"/>
    <col min="7188" max="7188" width="9.109375" style="32"/>
    <col min="7189" max="7189" width="9.44140625" style="32" bestFit="1" customWidth="1"/>
    <col min="7190" max="7190" width="9.109375" style="32"/>
    <col min="7191" max="7191" width="8.33203125" style="32" customWidth="1"/>
    <col min="7192" max="7192" width="11.88671875" style="32" customWidth="1"/>
    <col min="7193" max="7193" width="11.6640625" style="32" customWidth="1"/>
    <col min="7194" max="7424" width="9.109375" style="32"/>
    <col min="7425" max="7425" width="22.5546875" style="32" customWidth="1"/>
    <col min="7426" max="7426" width="20.33203125" style="32" customWidth="1"/>
    <col min="7427" max="7427" width="13.5546875" style="32" customWidth="1"/>
    <col min="7428" max="7428" width="13.6640625" style="32" customWidth="1"/>
    <col min="7429" max="7429" width="12.44140625" style="32" customWidth="1"/>
    <col min="7430" max="7430" width="11.88671875" style="32" customWidth="1"/>
    <col min="7431" max="7431" width="12.44140625" style="32" customWidth="1"/>
    <col min="7432" max="7432" width="12.5546875" style="32" customWidth="1"/>
    <col min="7433" max="7433" width="12.33203125" style="32" customWidth="1"/>
    <col min="7434" max="7436" width="11.88671875" style="32" customWidth="1"/>
    <col min="7437" max="7437" width="12.6640625" style="32" customWidth="1"/>
    <col min="7438" max="7438" width="12" style="32" customWidth="1"/>
    <col min="7439" max="7439" width="9.109375" style="32"/>
    <col min="7440" max="7440" width="11.88671875" style="32" customWidth="1"/>
    <col min="7441" max="7441" width="13.88671875" style="32" customWidth="1"/>
    <col min="7442" max="7442" width="9.109375" style="32"/>
    <col min="7443" max="7443" width="10.44140625" style="32" bestFit="1" customWidth="1"/>
    <col min="7444" max="7444" width="9.109375" style="32"/>
    <col min="7445" max="7445" width="9.44140625" style="32" bestFit="1" customWidth="1"/>
    <col min="7446" max="7446" width="9.109375" style="32"/>
    <col min="7447" max="7447" width="8.33203125" style="32" customWidth="1"/>
    <col min="7448" max="7448" width="11.88671875" style="32" customWidth="1"/>
    <col min="7449" max="7449" width="11.6640625" style="32" customWidth="1"/>
    <col min="7450" max="7680" width="9.109375" style="32"/>
    <col min="7681" max="7681" width="22.5546875" style="32" customWidth="1"/>
    <col min="7682" max="7682" width="20.33203125" style="32" customWidth="1"/>
    <col min="7683" max="7683" width="13.5546875" style="32" customWidth="1"/>
    <col min="7684" max="7684" width="13.6640625" style="32" customWidth="1"/>
    <col min="7685" max="7685" width="12.44140625" style="32" customWidth="1"/>
    <col min="7686" max="7686" width="11.88671875" style="32" customWidth="1"/>
    <col min="7687" max="7687" width="12.44140625" style="32" customWidth="1"/>
    <col min="7688" max="7688" width="12.5546875" style="32" customWidth="1"/>
    <col min="7689" max="7689" width="12.33203125" style="32" customWidth="1"/>
    <col min="7690" max="7692" width="11.88671875" style="32" customWidth="1"/>
    <col min="7693" max="7693" width="12.6640625" style="32" customWidth="1"/>
    <col min="7694" max="7694" width="12" style="32" customWidth="1"/>
    <col min="7695" max="7695" width="9.109375" style="32"/>
    <col min="7696" max="7696" width="11.88671875" style="32" customWidth="1"/>
    <col min="7697" max="7697" width="13.88671875" style="32" customWidth="1"/>
    <col min="7698" max="7698" width="9.109375" style="32"/>
    <col min="7699" max="7699" width="10.44140625" style="32" bestFit="1" customWidth="1"/>
    <col min="7700" max="7700" width="9.109375" style="32"/>
    <col min="7701" max="7701" width="9.44140625" style="32" bestFit="1" customWidth="1"/>
    <col min="7702" max="7702" width="9.109375" style="32"/>
    <col min="7703" max="7703" width="8.33203125" style="32" customWidth="1"/>
    <col min="7704" max="7704" width="11.88671875" style="32" customWidth="1"/>
    <col min="7705" max="7705" width="11.6640625" style="32" customWidth="1"/>
    <col min="7706" max="7936" width="9.109375" style="32"/>
    <col min="7937" max="7937" width="22.5546875" style="32" customWidth="1"/>
    <col min="7938" max="7938" width="20.33203125" style="32" customWidth="1"/>
    <col min="7939" max="7939" width="13.5546875" style="32" customWidth="1"/>
    <col min="7940" max="7940" width="13.6640625" style="32" customWidth="1"/>
    <col min="7941" max="7941" width="12.44140625" style="32" customWidth="1"/>
    <col min="7942" max="7942" width="11.88671875" style="32" customWidth="1"/>
    <col min="7943" max="7943" width="12.44140625" style="32" customWidth="1"/>
    <col min="7944" max="7944" width="12.5546875" style="32" customWidth="1"/>
    <col min="7945" max="7945" width="12.33203125" style="32" customWidth="1"/>
    <col min="7946" max="7948" width="11.88671875" style="32" customWidth="1"/>
    <col min="7949" max="7949" width="12.6640625" style="32" customWidth="1"/>
    <col min="7950" max="7950" width="12" style="32" customWidth="1"/>
    <col min="7951" max="7951" width="9.109375" style="32"/>
    <col min="7952" max="7952" width="11.88671875" style="32" customWidth="1"/>
    <col min="7953" max="7953" width="13.88671875" style="32" customWidth="1"/>
    <col min="7954" max="7954" width="9.109375" style="32"/>
    <col min="7955" max="7955" width="10.44140625" style="32" bestFit="1" customWidth="1"/>
    <col min="7956" max="7956" width="9.109375" style="32"/>
    <col min="7957" max="7957" width="9.44140625" style="32" bestFit="1" customWidth="1"/>
    <col min="7958" max="7958" width="9.109375" style="32"/>
    <col min="7959" max="7959" width="8.33203125" style="32" customWidth="1"/>
    <col min="7960" max="7960" width="11.88671875" style="32" customWidth="1"/>
    <col min="7961" max="7961" width="11.6640625" style="32" customWidth="1"/>
    <col min="7962" max="8192" width="9.109375" style="32"/>
    <col min="8193" max="8193" width="22.5546875" style="32" customWidth="1"/>
    <col min="8194" max="8194" width="20.33203125" style="32" customWidth="1"/>
    <col min="8195" max="8195" width="13.5546875" style="32" customWidth="1"/>
    <col min="8196" max="8196" width="13.6640625" style="32" customWidth="1"/>
    <col min="8197" max="8197" width="12.44140625" style="32" customWidth="1"/>
    <col min="8198" max="8198" width="11.88671875" style="32" customWidth="1"/>
    <col min="8199" max="8199" width="12.44140625" style="32" customWidth="1"/>
    <col min="8200" max="8200" width="12.5546875" style="32" customWidth="1"/>
    <col min="8201" max="8201" width="12.33203125" style="32" customWidth="1"/>
    <col min="8202" max="8204" width="11.88671875" style="32" customWidth="1"/>
    <col min="8205" max="8205" width="12.6640625" style="32" customWidth="1"/>
    <col min="8206" max="8206" width="12" style="32" customWidth="1"/>
    <col min="8207" max="8207" width="9.109375" style="32"/>
    <col min="8208" max="8208" width="11.88671875" style="32" customWidth="1"/>
    <col min="8209" max="8209" width="13.88671875" style="32" customWidth="1"/>
    <col min="8210" max="8210" width="9.109375" style="32"/>
    <col min="8211" max="8211" width="10.44140625" style="32" bestFit="1" customWidth="1"/>
    <col min="8212" max="8212" width="9.109375" style="32"/>
    <col min="8213" max="8213" width="9.44140625" style="32" bestFit="1" customWidth="1"/>
    <col min="8214" max="8214" width="9.109375" style="32"/>
    <col min="8215" max="8215" width="8.33203125" style="32" customWidth="1"/>
    <col min="8216" max="8216" width="11.88671875" style="32" customWidth="1"/>
    <col min="8217" max="8217" width="11.6640625" style="32" customWidth="1"/>
    <col min="8218" max="8448" width="9.109375" style="32"/>
    <col min="8449" max="8449" width="22.5546875" style="32" customWidth="1"/>
    <col min="8450" max="8450" width="20.33203125" style="32" customWidth="1"/>
    <col min="8451" max="8451" width="13.5546875" style="32" customWidth="1"/>
    <col min="8452" max="8452" width="13.6640625" style="32" customWidth="1"/>
    <col min="8453" max="8453" width="12.44140625" style="32" customWidth="1"/>
    <col min="8454" max="8454" width="11.88671875" style="32" customWidth="1"/>
    <col min="8455" max="8455" width="12.44140625" style="32" customWidth="1"/>
    <col min="8456" max="8456" width="12.5546875" style="32" customWidth="1"/>
    <col min="8457" max="8457" width="12.33203125" style="32" customWidth="1"/>
    <col min="8458" max="8460" width="11.88671875" style="32" customWidth="1"/>
    <col min="8461" max="8461" width="12.6640625" style="32" customWidth="1"/>
    <col min="8462" max="8462" width="12" style="32" customWidth="1"/>
    <col min="8463" max="8463" width="9.109375" style="32"/>
    <col min="8464" max="8464" width="11.88671875" style="32" customWidth="1"/>
    <col min="8465" max="8465" width="13.88671875" style="32" customWidth="1"/>
    <col min="8466" max="8466" width="9.109375" style="32"/>
    <col min="8467" max="8467" width="10.44140625" style="32" bestFit="1" customWidth="1"/>
    <col min="8468" max="8468" width="9.109375" style="32"/>
    <col min="8469" max="8469" width="9.44140625" style="32" bestFit="1" customWidth="1"/>
    <col min="8470" max="8470" width="9.109375" style="32"/>
    <col min="8471" max="8471" width="8.33203125" style="32" customWidth="1"/>
    <col min="8472" max="8472" width="11.88671875" style="32" customWidth="1"/>
    <col min="8473" max="8473" width="11.6640625" style="32" customWidth="1"/>
    <col min="8474" max="8704" width="9.109375" style="32"/>
    <col min="8705" max="8705" width="22.5546875" style="32" customWidth="1"/>
    <col min="8706" max="8706" width="20.33203125" style="32" customWidth="1"/>
    <col min="8707" max="8707" width="13.5546875" style="32" customWidth="1"/>
    <col min="8708" max="8708" width="13.6640625" style="32" customWidth="1"/>
    <col min="8709" max="8709" width="12.44140625" style="32" customWidth="1"/>
    <col min="8710" max="8710" width="11.88671875" style="32" customWidth="1"/>
    <col min="8711" max="8711" width="12.44140625" style="32" customWidth="1"/>
    <col min="8712" max="8712" width="12.5546875" style="32" customWidth="1"/>
    <col min="8713" max="8713" width="12.33203125" style="32" customWidth="1"/>
    <col min="8714" max="8716" width="11.88671875" style="32" customWidth="1"/>
    <col min="8717" max="8717" width="12.6640625" style="32" customWidth="1"/>
    <col min="8718" max="8718" width="12" style="32" customWidth="1"/>
    <col min="8719" max="8719" width="9.109375" style="32"/>
    <col min="8720" max="8720" width="11.88671875" style="32" customWidth="1"/>
    <col min="8721" max="8721" width="13.88671875" style="32" customWidth="1"/>
    <col min="8722" max="8722" width="9.109375" style="32"/>
    <col min="8723" max="8723" width="10.44140625" style="32" bestFit="1" customWidth="1"/>
    <col min="8724" max="8724" width="9.109375" style="32"/>
    <col min="8725" max="8725" width="9.44140625" style="32" bestFit="1" customWidth="1"/>
    <col min="8726" max="8726" width="9.109375" style="32"/>
    <col min="8727" max="8727" width="8.33203125" style="32" customWidth="1"/>
    <col min="8728" max="8728" width="11.88671875" style="32" customWidth="1"/>
    <col min="8729" max="8729" width="11.6640625" style="32" customWidth="1"/>
    <col min="8730" max="8960" width="9.109375" style="32"/>
    <col min="8961" max="8961" width="22.5546875" style="32" customWidth="1"/>
    <col min="8962" max="8962" width="20.33203125" style="32" customWidth="1"/>
    <col min="8963" max="8963" width="13.5546875" style="32" customWidth="1"/>
    <col min="8964" max="8964" width="13.6640625" style="32" customWidth="1"/>
    <col min="8965" max="8965" width="12.44140625" style="32" customWidth="1"/>
    <col min="8966" max="8966" width="11.88671875" style="32" customWidth="1"/>
    <col min="8967" max="8967" width="12.44140625" style="32" customWidth="1"/>
    <col min="8968" max="8968" width="12.5546875" style="32" customWidth="1"/>
    <col min="8969" max="8969" width="12.33203125" style="32" customWidth="1"/>
    <col min="8970" max="8972" width="11.88671875" style="32" customWidth="1"/>
    <col min="8973" max="8973" width="12.6640625" style="32" customWidth="1"/>
    <col min="8974" max="8974" width="12" style="32" customWidth="1"/>
    <col min="8975" max="8975" width="9.109375" style="32"/>
    <col min="8976" max="8976" width="11.88671875" style="32" customWidth="1"/>
    <col min="8977" max="8977" width="13.88671875" style="32" customWidth="1"/>
    <col min="8978" max="8978" width="9.109375" style="32"/>
    <col min="8979" max="8979" width="10.44140625" style="32" bestFit="1" customWidth="1"/>
    <col min="8980" max="8980" width="9.109375" style="32"/>
    <col min="8981" max="8981" width="9.44140625" style="32" bestFit="1" customWidth="1"/>
    <col min="8982" max="8982" width="9.109375" style="32"/>
    <col min="8983" max="8983" width="8.33203125" style="32" customWidth="1"/>
    <col min="8984" max="8984" width="11.88671875" style="32" customWidth="1"/>
    <col min="8985" max="8985" width="11.6640625" style="32" customWidth="1"/>
    <col min="8986" max="9216" width="9.109375" style="32"/>
    <col min="9217" max="9217" width="22.5546875" style="32" customWidth="1"/>
    <col min="9218" max="9218" width="20.33203125" style="32" customWidth="1"/>
    <col min="9219" max="9219" width="13.5546875" style="32" customWidth="1"/>
    <col min="9220" max="9220" width="13.6640625" style="32" customWidth="1"/>
    <col min="9221" max="9221" width="12.44140625" style="32" customWidth="1"/>
    <col min="9222" max="9222" width="11.88671875" style="32" customWidth="1"/>
    <col min="9223" max="9223" width="12.44140625" style="32" customWidth="1"/>
    <col min="9224" max="9224" width="12.5546875" style="32" customWidth="1"/>
    <col min="9225" max="9225" width="12.33203125" style="32" customWidth="1"/>
    <col min="9226" max="9228" width="11.88671875" style="32" customWidth="1"/>
    <col min="9229" max="9229" width="12.6640625" style="32" customWidth="1"/>
    <col min="9230" max="9230" width="12" style="32" customWidth="1"/>
    <col min="9231" max="9231" width="9.109375" style="32"/>
    <col min="9232" max="9232" width="11.88671875" style="32" customWidth="1"/>
    <col min="9233" max="9233" width="13.88671875" style="32" customWidth="1"/>
    <col min="9234" max="9234" width="9.109375" style="32"/>
    <col min="9235" max="9235" width="10.44140625" style="32" bestFit="1" customWidth="1"/>
    <col min="9236" max="9236" width="9.109375" style="32"/>
    <col min="9237" max="9237" width="9.44140625" style="32" bestFit="1" customWidth="1"/>
    <col min="9238" max="9238" width="9.109375" style="32"/>
    <col min="9239" max="9239" width="8.33203125" style="32" customWidth="1"/>
    <col min="9240" max="9240" width="11.88671875" style="32" customWidth="1"/>
    <col min="9241" max="9241" width="11.6640625" style="32" customWidth="1"/>
    <col min="9242" max="9472" width="9.109375" style="32"/>
    <col min="9473" max="9473" width="22.5546875" style="32" customWidth="1"/>
    <col min="9474" max="9474" width="20.33203125" style="32" customWidth="1"/>
    <col min="9475" max="9475" width="13.5546875" style="32" customWidth="1"/>
    <col min="9476" max="9476" width="13.6640625" style="32" customWidth="1"/>
    <col min="9477" max="9477" width="12.44140625" style="32" customWidth="1"/>
    <col min="9478" max="9478" width="11.88671875" style="32" customWidth="1"/>
    <col min="9479" max="9479" width="12.44140625" style="32" customWidth="1"/>
    <col min="9480" max="9480" width="12.5546875" style="32" customWidth="1"/>
    <col min="9481" max="9481" width="12.33203125" style="32" customWidth="1"/>
    <col min="9482" max="9484" width="11.88671875" style="32" customWidth="1"/>
    <col min="9485" max="9485" width="12.6640625" style="32" customWidth="1"/>
    <col min="9486" max="9486" width="12" style="32" customWidth="1"/>
    <col min="9487" max="9487" width="9.109375" style="32"/>
    <col min="9488" max="9488" width="11.88671875" style="32" customWidth="1"/>
    <col min="9489" max="9489" width="13.88671875" style="32" customWidth="1"/>
    <col min="9490" max="9490" width="9.109375" style="32"/>
    <col min="9491" max="9491" width="10.44140625" style="32" bestFit="1" customWidth="1"/>
    <col min="9492" max="9492" width="9.109375" style="32"/>
    <col min="9493" max="9493" width="9.44140625" style="32" bestFit="1" customWidth="1"/>
    <col min="9494" max="9494" width="9.109375" style="32"/>
    <col min="9495" max="9495" width="8.33203125" style="32" customWidth="1"/>
    <col min="9496" max="9496" width="11.88671875" style="32" customWidth="1"/>
    <col min="9497" max="9497" width="11.6640625" style="32" customWidth="1"/>
    <col min="9498" max="9728" width="9.109375" style="32"/>
    <col min="9729" max="9729" width="22.5546875" style="32" customWidth="1"/>
    <col min="9730" max="9730" width="20.33203125" style="32" customWidth="1"/>
    <col min="9731" max="9731" width="13.5546875" style="32" customWidth="1"/>
    <col min="9732" max="9732" width="13.6640625" style="32" customWidth="1"/>
    <col min="9733" max="9733" width="12.44140625" style="32" customWidth="1"/>
    <col min="9734" max="9734" width="11.88671875" style="32" customWidth="1"/>
    <col min="9735" max="9735" width="12.44140625" style="32" customWidth="1"/>
    <col min="9736" max="9736" width="12.5546875" style="32" customWidth="1"/>
    <col min="9737" max="9737" width="12.33203125" style="32" customWidth="1"/>
    <col min="9738" max="9740" width="11.88671875" style="32" customWidth="1"/>
    <col min="9741" max="9741" width="12.6640625" style="32" customWidth="1"/>
    <col min="9742" max="9742" width="12" style="32" customWidth="1"/>
    <col min="9743" max="9743" width="9.109375" style="32"/>
    <col min="9744" max="9744" width="11.88671875" style="32" customWidth="1"/>
    <col min="9745" max="9745" width="13.88671875" style="32" customWidth="1"/>
    <col min="9746" max="9746" width="9.109375" style="32"/>
    <col min="9747" max="9747" width="10.44140625" style="32" bestFit="1" customWidth="1"/>
    <col min="9748" max="9748" width="9.109375" style="32"/>
    <col min="9749" max="9749" width="9.44140625" style="32" bestFit="1" customWidth="1"/>
    <col min="9750" max="9750" width="9.109375" style="32"/>
    <col min="9751" max="9751" width="8.33203125" style="32" customWidth="1"/>
    <col min="9752" max="9752" width="11.88671875" style="32" customWidth="1"/>
    <col min="9753" max="9753" width="11.6640625" style="32" customWidth="1"/>
    <col min="9754" max="9984" width="9.109375" style="32"/>
    <col min="9985" max="9985" width="22.5546875" style="32" customWidth="1"/>
    <col min="9986" max="9986" width="20.33203125" style="32" customWidth="1"/>
    <col min="9987" max="9987" width="13.5546875" style="32" customWidth="1"/>
    <col min="9988" max="9988" width="13.6640625" style="32" customWidth="1"/>
    <col min="9989" max="9989" width="12.44140625" style="32" customWidth="1"/>
    <col min="9990" max="9990" width="11.88671875" style="32" customWidth="1"/>
    <col min="9991" max="9991" width="12.44140625" style="32" customWidth="1"/>
    <col min="9992" max="9992" width="12.5546875" style="32" customWidth="1"/>
    <col min="9993" max="9993" width="12.33203125" style="32" customWidth="1"/>
    <col min="9994" max="9996" width="11.88671875" style="32" customWidth="1"/>
    <col min="9997" max="9997" width="12.6640625" style="32" customWidth="1"/>
    <col min="9998" max="9998" width="12" style="32" customWidth="1"/>
    <col min="9999" max="9999" width="9.109375" style="32"/>
    <col min="10000" max="10000" width="11.88671875" style="32" customWidth="1"/>
    <col min="10001" max="10001" width="13.88671875" style="32" customWidth="1"/>
    <col min="10002" max="10002" width="9.109375" style="32"/>
    <col min="10003" max="10003" width="10.44140625" style="32" bestFit="1" customWidth="1"/>
    <col min="10004" max="10004" width="9.109375" style="32"/>
    <col min="10005" max="10005" width="9.44140625" style="32" bestFit="1" customWidth="1"/>
    <col min="10006" max="10006" width="9.109375" style="32"/>
    <col min="10007" max="10007" width="8.33203125" style="32" customWidth="1"/>
    <col min="10008" max="10008" width="11.88671875" style="32" customWidth="1"/>
    <col min="10009" max="10009" width="11.6640625" style="32" customWidth="1"/>
    <col min="10010" max="10240" width="9.109375" style="32"/>
    <col min="10241" max="10241" width="22.5546875" style="32" customWidth="1"/>
    <col min="10242" max="10242" width="20.33203125" style="32" customWidth="1"/>
    <col min="10243" max="10243" width="13.5546875" style="32" customWidth="1"/>
    <col min="10244" max="10244" width="13.6640625" style="32" customWidth="1"/>
    <col min="10245" max="10245" width="12.44140625" style="32" customWidth="1"/>
    <col min="10246" max="10246" width="11.88671875" style="32" customWidth="1"/>
    <col min="10247" max="10247" width="12.44140625" style="32" customWidth="1"/>
    <col min="10248" max="10248" width="12.5546875" style="32" customWidth="1"/>
    <col min="10249" max="10249" width="12.33203125" style="32" customWidth="1"/>
    <col min="10250" max="10252" width="11.88671875" style="32" customWidth="1"/>
    <col min="10253" max="10253" width="12.6640625" style="32" customWidth="1"/>
    <col min="10254" max="10254" width="12" style="32" customWidth="1"/>
    <col min="10255" max="10255" width="9.109375" style="32"/>
    <col min="10256" max="10256" width="11.88671875" style="32" customWidth="1"/>
    <col min="10257" max="10257" width="13.88671875" style="32" customWidth="1"/>
    <col min="10258" max="10258" width="9.109375" style="32"/>
    <col min="10259" max="10259" width="10.44140625" style="32" bestFit="1" customWidth="1"/>
    <col min="10260" max="10260" width="9.109375" style="32"/>
    <col min="10261" max="10261" width="9.44140625" style="32" bestFit="1" customWidth="1"/>
    <col min="10262" max="10262" width="9.109375" style="32"/>
    <col min="10263" max="10263" width="8.33203125" style="32" customWidth="1"/>
    <col min="10264" max="10264" width="11.88671875" style="32" customWidth="1"/>
    <col min="10265" max="10265" width="11.6640625" style="32" customWidth="1"/>
    <col min="10266" max="10496" width="9.109375" style="32"/>
    <col min="10497" max="10497" width="22.5546875" style="32" customWidth="1"/>
    <col min="10498" max="10498" width="20.33203125" style="32" customWidth="1"/>
    <col min="10499" max="10499" width="13.5546875" style="32" customWidth="1"/>
    <col min="10500" max="10500" width="13.6640625" style="32" customWidth="1"/>
    <col min="10501" max="10501" width="12.44140625" style="32" customWidth="1"/>
    <col min="10502" max="10502" width="11.88671875" style="32" customWidth="1"/>
    <col min="10503" max="10503" width="12.44140625" style="32" customWidth="1"/>
    <col min="10504" max="10504" width="12.5546875" style="32" customWidth="1"/>
    <col min="10505" max="10505" width="12.33203125" style="32" customWidth="1"/>
    <col min="10506" max="10508" width="11.88671875" style="32" customWidth="1"/>
    <col min="10509" max="10509" width="12.6640625" style="32" customWidth="1"/>
    <col min="10510" max="10510" width="12" style="32" customWidth="1"/>
    <col min="10511" max="10511" width="9.109375" style="32"/>
    <col min="10512" max="10512" width="11.88671875" style="32" customWidth="1"/>
    <col min="10513" max="10513" width="13.88671875" style="32" customWidth="1"/>
    <col min="10514" max="10514" width="9.109375" style="32"/>
    <col min="10515" max="10515" width="10.44140625" style="32" bestFit="1" customWidth="1"/>
    <col min="10516" max="10516" width="9.109375" style="32"/>
    <col min="10517" max="10517" width="9.44140625" style="32" bestFit="1" customWidth="1"/>
    <col min="10518" max="10518" width="9.109375" style="32"/>
    <col min="10519" max="10519" width="8.33203125" style="32" customWidth="1"/>
    <col min="10520" max="10520" width="11.88671875" style="32" customWidth="1"/>
    <col min="10521" max="10521" width="11.6640625" style="32" customWidth="1"/>
    <col min="10522" max="10752" width="9.109375" style="32"/>
    <col min="10753" max="10753" width="22.5546875" style="32" customWidth="1"/>
    <col min="10754" max="10754" width="20.33203125" style="32" customWidth="1"/>
    <col min="10755" max="10755" width="13.5546875" style="32" customWidth="1"/>
    <col min="10756" max="10756" width="13.6640625" style="32" customWidth="1"/>
    <col min="10757" max="10757" width="12.44140625" style="32" customWidth="1"/>
    <col min="10758" max="10758" width="11.88671875" style="32" customWidth="1"/>
    <col min="10759" max="10759" width="12.44140625" style="32" customWidth="1"/>
    <col min="10760" max="10760" width="12.5546875" style="32" customWidth="1"/>
    <col min="10761" max="10761" width="12.33203125" style="32" customWidth="1"/>
    <col min="10762" max="10764" width="11.88671875" style="32" customWidth="1"/>
    <col min="10765" max="10765" width="12.6640625" style="32" customWidth="1"/>
    <col min="10766" max="10766" width="12" style="32" customWidth="1"/>
    <col min="10767" max="10767" width="9.109375" style="32"/>
    <col min="10768" max="10768" width="11.88671875" style="32" customWidth="1"/>
    <col min="10769" max="10769" width="13.88671875" style="32" customWidth="1"/>
    <col min="10770" max="10770" width="9.109375" style="32"/>
    <col min="10771" max="10771" width="10.44140625" style="32" bestFit="1" customWidth="1"/>
    <col min="10772" max="10772" width="9.109375" style="32"/>
    <col min="10773" max="10773" width="9.44140625" style="32" bestFit="1" customWidth="1"/>
    <col min="10774" max="10774" width="9.109375" style="32"/>
    <col min="10775" max="10775" width="8.33203125" style="32" customWidth="1"/>
    <col min="10776" max="10776" width="11.88671875" style="32" customWidth="1"/>
    <col min="10777" max="10777" width="11.6640625" style="32" customWidth="1"/>
    <col min="10778" max="11008" width="9.109375" style="32"/>
    <col min="11009" max="11009" width="22.5546875" style="32" customWidth="1"/>
    <col min="11010" max="11010" width="20.33203125" style="32" customWidth="1"/>
    <col min="11011" max="11011" width="13.5546875" style="32" customWidth="1"/>
    <col min="11012" max="11012" width="13.6640625" style="32" customWidth="1"/>
    <col min="11013" max="11013" width="12.44140625" style="32" customWidth="1"/>
    <col min="11014" max="11014" width="11.88671875" style="32" customWidth="1"/>
    <col min="11015" max="11015" width="12.44140625" style="32" customWidth="1"/>
    <col min="11016" max="11016" width="12.5546875" style="32" customWidth="1"/>
    <col min="11017" max="11017" width="12.33203125" style="32" customWidth="1"/>
    <col min="11018" max="11020" width="11.88671875" style="32" customWidth="1"/>
    <col min="11021" max="11021" width="12.6640625" style="32" customWidth="1"/>
    <col min="11022" max="11022" width="12" style="32" customWidth="1"/>
    <col min="11023" max="11023" width="9.109375" style="32"/>
    <col min="11024" max="11024" width="11.88671875" style="32" customWidth="1"/>
    <col min="11025" max="11025" width="13.88671875" style="32" customWidth="1"/>
    <col min="11026" max="11026" width="9.109375" style="32"/>
    <col min="11027" max="11027" width="10.44140625" style="32" bestFit="1" customWidth="1"/>
    <col min="11028" max="11028" width="9.109375" style="32"/>
    <col min="11029" max="11029" width="9.44140625" style="32" bestFit="1" customWidth="1"/>
    <col min="11030" max="11030" width="9.109375" style="32"/>
    <col min="11031" max="11031" width="8.33203125" style="32" customWidth="1"/>
    <col min="11032" max="11032" width="11.88671875" style="32" customWidth="1"/>
    <col min="11033" max="11033" width="11.6640625" style="32" customWidth="1"/>
    <col min="11034" max="11264" width="9.109375" style="32"/>
    <col min="11265" max="11265" width="22.5546875" style="32" customWidth="1"/>
    <col min="11266" max="11266" width="20.33203125" style="32" customWidth="1"/>
    <col min="11267" max="11267" width="13.5546875" style="32" customWidth="1"/>
    <col min="11268" max="11268" width="13.6640625" style="32" customWidth="1"/>
    <col min="11269" max="11269" width="12.44140625" style="32" customWidth="1"/>
    <col min="11270" max="11270" width="11.88671875" style="32" customWidth="1"/>
    <col min="11271" max="11271" width="12.44140625" style="32" customWidth="1"/>
    <col min="11272" max="11272" width="12.5546875" style="32" customWidth="1"/>
    <col min="11273" max="11273" width="12.33203125" style="32" customWidth="1"/>
    <col min="11274" max="11276" width="11.88671875" style="32" customWidth="1"/>
    <col min="11277" max="11277" width="12.6640625" style="32" customWidth="1"/>
    <col min="11278" max="11278" width="12" style="32" customWidth="1"/>
    <col min="11279" max="11279" width="9.109375" style="32"/>
    <col min="11280" max="11280" width="11.88671875" style="32" customWidth="1"/>
    <col min="11281" max="11281" width="13.88671875" style="32" customWidth="1"/>
    <col min="11282" max="11282" width="9.109375" style="32"/>
    <col min="11283" max="11283" width="10.44140625" style="32" bestFit="1" customWidth="1"/>
    <col min="11284" max="11284" width="9.109375" style="32"/>
    <col min="11285" max="11285" width="9.44140625" style="32" bestFit="1" customWidth="1"/>
    <col min="11286" max="11286" width="9.109375" style="32"/>
    <col min="11287" max="11287" width="8.33203125" style="32" customWidth="1"/>
    <col min="11288" max="11288" width="11.88671875" style="32" customWidth="1"/>
    <col min="11289" max="11289" width="11.6640625" style="32" customWidth="1"/>
    <col min="11290" max="11520" width="9.109375" style="32"/>
    <col min="11521" max="11521" width="22.5546875" style="32" customWidth="1"/>
    <col min="11522" max="11522" width="20.33203125" style="32" customWidth="1"/>
    <col min="11523" max="11523" width="13.5546875" style="32" customWidth="1"/>
    <col min="11524" max="11524" width="13.6640625" style="32" customWidth="1"/>
    <col min="11525" max="11525" width="12.44140625" style="32" customWidth="1"/>
    <col min="11526" max="11526" width="11.88671875" style="32" customWidth="1"/>
    <col min="11527" max="11527" width="12.44140625" style="32" customWidth="1"/>
    <col min="11528" max="11528" width="12.5546875" style="32" customWidth="1"/>
    <col min="11529" max="11529" width="12.33203125" style="32" customWidth="1"/>
    <col min="11530" max="11532" width="11.88671875" style="32" customWidth="1"/>
    <col min="11533" max="11533" width="12.6640625" style="32" customWidth="1"/>
    <col min="11534" max="11534" width="12" style="32" customWidth="1"/>
    <col min="11535" max="11535" width="9.109375" style="32"/>
    <col min="11536" max="11536" width="11.88671875" style="32" customWidth="1"/>
    <col min="11537" max="11537" width="13.88671875" style="32" customWidth="1"/>
    <col min="11538" max="11538" width="9.109375" style="32"/>
    <col min="11539" max="11539" width="10.44140625" style="32" bestFit="1" customWidth="1"/>
    <col min="11540" max="11540" width="9.109375" style="32"/>
    <col min="11541" max="11541" width="9.44140625" style="32" bestFit="1" customWidth="1"/>
    <col min="11542" max="11542" width="9.109375" style="32"/>
    <col min="11543" max="11543" width="8.33203125" style="32" customWidth="1"/>
    <col min="11544" max="11544" width="11.88671875" style="32" customWidth="1"/>
    <col min="11545" max="11545" width="11.6640625" style="32" customWidth="1"/>
    <col min="11546" max="11776" width="9.109375" style="32"/>
    <col min="11777" max="11777" width="22.5546875" style="32" customWidth="1"/>
    <col min="11778" max="11778" width="20.33203125" style="32" customWidth="1"/>
    <col min="11779" max="11779" width="13.5546875" style="32" customWidth="1"/>
    <col min="11780" max="11780" width="13.6640625" style="32" customWidth="1"/>
    <col min="11781" max="11781" width="12.44140625" style="32" customWidth="1"/>
    <col min="11782" max="11782" width="11.88671875" style="32" customWidth="1"/>
    <col min="11783" max="11783" width="12.44140625" style="32" customWidth="1"/>
    <col min="11784" max="11784" width="12.5546875" style="32" customWidth="1"/>
    <col min="11785" max="11785" width="12.33203125" style="32" customWidth="1"/>
    <col min="11786" max="11788" width="11.88671875" style="32" customWidth="1"/>
    <col min="11789" max="11789" width="12.6640625" style="32" customWidth="1"/>
    <col min="11790" max="11790" width="12" style="32" customWidth="1"/>
    <col min="11791" max="11791" width="9.109375" style="32"/>
    <col min="11792" max="11792" width="11.88671875" style="32" customWidth="1"/>
    <col min="11793" max="11793" width="13.88671875" style="32" customWidth="1"/>
    <col min="11794" max="11794" width="9.109375" style="32"/>
    <col min="11795" max="11795" width="10.44140625" style="32" bestFit="1" customWidth="1"/>
    <col min="11796" max="11796" width="9.109375" style="32"/>
    <col min="11797" max="11797" width="9.44140625" style="32" bestFit="1" customWidth="1"/>
    <col min="11798" max="11798" width="9.109375" style="32"/>
    <col min="11799" max="11799" width="8.33203125" style="32" customWidth="1"/>
    <col min="11800" max="11800" width="11.88671875" style="32" customWidth="1"/>
    <col min="11801" max="11801" width="11.6640625" style="32" customWidth="1"/>
    <col min="11802" max="12032" width="9.109375" style="32"/>
    <col min="12033" max="12033" width="22.5546875" style="32" customWidth="1"/>
    <col min="12034" max="12034" width="20.33203125" style="32" customWidth="1"/>
    <col min="12035" max="12035" width="13.5546875" style="32" customWidth="1"/>
    <col min="12036" max="12036" width="13.6640625" style="32" customWidth="1"/>
    <col min="12037" max="12037" width="12.44140625" style="32" customWidth="1"/>
    <col min="12038" max="12038" width="11.88671875" style="32" customWidth="1"/>
    <col min="12039" max="12039" width="12.44140625" style="32" customWidth="1"/>
    <col min="12040" max="12040" width="12.5546875" style="32" customWidth="1"/>
    <col min="12041" max="12041" width="12.33203125" style="32" customWidth="1"/>
    <col min="12042" max="12044" width="11.88671875" style="32" customWidth="1"/>
    <col min="12045" max="12045" width="12.6640625" style="32" customWidth="1"/>
    <col min="12046" max="12046" width="12" style="32" customWidth="1"/>
    <col min="12047" max="12047" width="9.109375" style="32"/>
    <col min="12048" max="12048" width="11.88671875" style="32" customWidth="1"/>
    <col min="12049" max="12049" width="13.88671875" style="32" customWidth="1"/>
    <col min="12050" max="12050" width="9.109375" style="32"/>
    <col min="12051" max="12051" width="10.44140625" style="32" bestFit="1" customWidth="1"/>
    <col min="12052" max="12052" width="9.109375" style="32"/>
    <col min="12053" max="12053" width="9.44140625" style="32" bestFit="1" customWidth="1"/>
    <col min="12054" max="12054" width="9.109375" style="32"/>
    <col min="12055" max="12055" width="8.33203125" style="32" customWidth="1"/>
    <col min="12056" max="12056" width="11.88671875" style="32" customWidth="1"/>
    <col min="12057" max="12057" width="11.6640625" style="32" customWidth="1"/>
    <col min="12058" max="12288" width="9.109375" style="32"/>
    <col min="12289" max="12289" width="22.5546875" style="32" customWidth="1"/>
    <col min="12290" max="12290" width="20.33203125" style="32" customWidth="1"/>
    <col min="12291" max="12291" width="13.5546875" style="32" customWidth="1"/>
    <col min="12292" max="12292" width="13.6640625" style="32" customWidth="1"/>
    <col min="12293" max="12293" width="12.44140625" style="32" customWidth="1"/>
    <col min="12294" max="12294" width="11.88671875" style="32" customWidth="1"/>
    <col min="12295" max="12295" width="12.44140625" style="32" customWidth="1"/>
    <col min="12296" max="12296" width="12.5546875" style="32" customWidth="1"/>
    <col min="12297" max="12297" width="12.33203125" style="32" customWidth="1"/>
    <col min="12298" max="12300" width="11.88671875" style="32" customWidth="1"/>
    <col min="12301" max="12301" width="12.6640625" style="32" customWidth="1"/>
    <col min="12302" max="12302" width="12" style="32" customWidth="1"/>
    <col min="12303" max="12303" width="9.109375" style="32"/>
    <col min="12304" max="12304" width="11.88671875" style="32" customWidth="1"/>
    <col min="12305" max="12305" width="13.88671875" style="32" customWidth="1"/>
    <col min="12306" max="12306" width="9.109375" style="32"/>
    <col min="12307" max="12307" width="10.44140625" style="32" bestFit="1" customWidth="1"/>
    <col min="12308" max="12308" width="9.109375" style="32"/>
    <col min="12309" max="12309" width="9.44140625" style="32" bestFit="1" customWidth="1"/>
    <col min="12310" max="12310" width="9.109375" style="32"/>
    <col min="12311" max="12311" width="8.33203125" style="32" customWidth="1"/>
    <col min="12312" max="12312" width="11.88671875" style="32" customWidth="1"/>
    <col min="12313" max="12313" width="11.6640625" style="32" customWidth="1"/>
    <col min="12314" max="12544" width="9.109375" style="32"/>
    <col min="12545" max="12545" width="22.5546875" style="32" customWidth="1"/>
    <col min="12546" max="12546" width="20.33203125" style="32" customWidth="1"/>
    <col min="12547" max="12547" width="13.5546875" style="32" customWidth="1"/>
    <col min="12548" max="12548" width="13.6640625" style="32" customWidth="1"/>
    <col min="12549" max="12549" width="12.44140625" style="32" customWidth="1"/>
    <col min="12550" max="12550" width="11.88671875" style="32" customWidth="1"/>
    <col min="12551" max="12551" width="12.44140625" style="32" customWidth="1"/>
    <col min="12552" max="12552" width="12.5546875" style="32" customWidth="1"/>
    <col min="12553" max="12553" width="12.33203125" style="32" customWidth="1"/>
    <col min="12554" max="12556" width="11.88671875" style="32" customWidth="1"/>
    <col min="12557" max="12557" width="12.6640625" style="32" customWidth="1"/>
    <col min="12558" max="12558" width="12" style="32" customWidth="1"/>
    <col min="12559" max="12559" width="9.109375" style="32"/>
    <col min="12560" max="12560" width="11.88671875" style="32" customWidth="1"/>
    <col min="12561" max="12561" width="13.88671875" style="32" customWidth="1"/>
    <col min="12562" max="12562" width="9.109375" style="32"/>
    <col min="12563" max="12563" width="10.44140625" style="32" bestFit="1" customWidth="1"/>
    <col min="12564" max="12564" width="9.109375" style="32"/>
    <col min="12565" max="12565" width="9.44140625" style="32" bestFit="1" customWidth="1"/>
    <col min="12566" max="12566" width="9.109375" style="32"/>
    <col min="12567" max="12567" width="8.33203125" style="32" customWidth="1"/>
    <col min="12568" max="12568" width="11.88671875" style="32" customWidth="1"/>
    <col min="12569" max="12569" width="11.6640625" style="32" customWidth="1"/>
    <col min="12570" max="12800" width="9.109375" style="32"/>
    <col min="12801" max="12801" width="22.5546875" style="32" customWidth="1"/>
    <col min="12802" max="12802" width="20.33203125" style="32" customWidth="1"/>
    <col min="12803" max="12803" width="13.5546875" style="32" customWidth="1"/>
    <col min="12804" max="12804" width="13.6640625" style="32" customWidth="1"/>
    <col min="12805" max="12805" width="12.44140625" style="32" customWidth="1"/>
    <col min="12806" max="12806" width="11.88671875" style="32" customWidth="1"/>
    <col min="12807" max="12807" width="12.44140625" style="32" customWidth="1"/>
    <col min="12808" max="12808" width="12.5546875" style="32" customWidth="1"/>
    <col min="12809" max="12809" width="12.33203125" style="32" customWidth="1"/>
    <col min="12810" max="12812" width="11.88671875" style="32" customWidth="1"/>
    <col min="12813" max="12813" width="12.6640625" style="32" customWidth="1"/>
    <col min="12814" max="12814" width="12" style="32" customWidth="1"/>
    <col min="12815" max="12815" width="9.109375" style="32"/>
    <col min="12816" max="12816" width="11.88671875" style="32" customWidth="1"/>
    <col min="12817" max="12817" width="13.88671875" style="32" customWidth="1"/>
    <col min="12818" max="12818" width="9.109375" style="32"/>
    <col min="12819" max="12819" width="10.44140625" style="32" bestFit="1" customWidth="1"/>
    <col min="12820" max="12820" width="9.109375" style="32"/>
    <col min="12821" max="12821" width="9.44140625" style="32" bestFit="1" customWidth="1"/>
    <col min="12822" max="12822" width="9.109375" style="32"/>
    <col min="12823" max="12823" width="8.33203125" style="32" customWidth="1"/>
    <col min="12824" max="12824" width="11.88671875" style="32" customWidth="1"/>
    <col min="12825" max="12825" width="11.6640625" style="32" customWidth="1"/>
    <col min="12826" max="13056" width="9.109375" style="32"/>
    <col min="13057" max="13057" width="22.5546875" style="32" customWidth="1"/>
    <col min="13058" max="13058" width="20.33203125" style="32" customWidth="1"/>
    <col min="13059" max="13059" width="13.5546875" style="32" customWidth="1"/>
    <col min="13060" max="13060" width="13.6640625" style="32" customWidth="1"/>
    <col min="13061" max="13061" width="12.44140625" style="32" customWidth="1"/>
    <col min="13062" max="13062" width="11.88671875" style="32" customWidth="1"/>
    <col min="13063" max="13063" width="12.44140625" style="32" customWidth="1"/>
    <col min="13064" max="13064" width="12.5546875" style="32" customWidth="1"/>
    <col min="13065" max="13065" width="12.33203125" style="32" customWidth="1"/>
    <col min="13066" max="13068" width="11.88671875" style="32" customWidth="1"/>
    <col min="13069" max="13069" width="12.6640625" style="32" customWidth="1"/>
    <col min="13070" max="13070" width="12" style="32" customWidth="1"/>
    <col min="13071" max="13071" width="9.109375" style="32"/>
    <col min="13072" max="13072" width="11.88671875" style="32" customWidth="1"/>
    <col min="13073" max="13073" width="13.88671875" style="32" customWidth="1"/>
    <col min="13074" max="13074" width="9.109375" style="32"/>
    <col min="13075" max="13075" width="10.44140625" style="32" bestFit="1" customWidth="1"/>
    <col min="13076" max="13076" width="9.109375" style="32"/>
    <col min="13077" max="13077" width="9.44140625" style="32" bestFit="1" customWidth="1"/>
    <col min="13078" max="13078" width="9.109375" style="32"/>
    <col min="13079" max="13079" width="8.33203125" style="32" customWidth="1"/>
    <col min="13080" max="13080" width="11.88671875" style="32" customWidth="1"/>
    <col min="13081" max="13081" width="11.6640625" style="32" customWidth="1"/>
    <col min="13082" max="13312" width="9.109375" style="32"/>
    <col min="13313" max="13313" width="22.5546875" style="32" customWidth="1"/>
    <col min="13314" max="13314" width="20.33203125" style="32" customWidth="1"/>
    <col min="13315" max="13315" width="13.5546875" style="32" customWidth="1"/>
    <col min="13316" max="13316" width="13.6640625" style="32" customWidth="1"/>
    <col min="13317" max="13317" width="12.44140625" style="32" customWidth="1"/>
    <col min="13318" max="13318" width="11.88671875" style="32" customWidth="1"/>
    <col min="13319" max="13319" width="12.44140625" style="32" customWidth="1"/>
    <col min="13320" max="13320" width="12.5546875" style="32" customWidth="1"/>
    <col min="13321" max="13321" width="12.33203125" style="32" customWidth="1"/>
    <col min="13322" max="13324" width="11.88671875" style="32" customWidth="1"/>
    <col min="13325" max="13325" width="12.6640625" style="32" customWidth="1"/>
    <col min="13326" max="13326" width="12" style="32" customWidth="1"/>
    <col min="13327" max="13327" width="9.109375" style="32"/>
    <col min="13328" max="13328" width="11.88671875" style="32" customWidth="1"/>
    <col min="13329" max="13329" width="13.88671875" style="32" customWidth="1"/>
    <col min="13330" max="13330" width="9.109375" style="32"/>
    <col min="13331" max="13331" width="10.44140625" style="32" bestFit="1" customWidth="1"/>
    <col min="13332" max="13332" width="9.109375" style="32"/>
    <col min="13333" max="13333" width="9.44140625" style="32" bestFit="1" customWidth="1"/>
    <col min="13334" max="13334" width="9.109375" style="32"/>
    <col min="13335" max="13335" width="8.33203125" style="32" customWidth="1"/>
    <col min="13336" max="13336" width="11.88671875" style="32" customWidth="1"/>
    <col min="13337" max="13337" width="11.6640625" style="32" customWidth="1"/>
    <col min="13338" max="13568" width="9.109375" style="32"/>
    <col min="13569" max="13569" width="22.5546875" style="32" customWidth="1"/>
    <col min="13570" max="13570" width="20.33203125" style="32" customWidth="1"/>
    <col min="13571" max="13571" width="13.5546875" style="32" customWidth="1"/>
    <col min="13572" max="13572" width="13.6640625" style="32" customWidth="1"/>
    <col min="13573" max="13573" width="12.44140625" style="32" customWidth="1"/>
    <col min="13574" max="13574" width="11.88671875" style="32" customWidth="1"/>
    <col min="13575" max="13575" width="12.44140625" style="32" customWidth="1"/>
    <col min="13576" max="13576" width="12.5546875" style="32" customWidth="1"/>
    <col min="13577" max="13577" width="12.33203125" style="32" customWidth="1"/>
    <col min="13578" max="13580" width="11.88671875" style="32" customWidth="1"/>
    <col min="13581" max="13581" width="12.6640625" style="32" customWidth="1"/>
    <col min="13582" max="13582" width="12" style="32" customWidth="1"/>
    <col min="13583" max="13583" width="9.109375" style="32"/>
    <col min="13584" max="13584" width="11.88671875" style="32" customWidth="1"/>
    <col min="13585" max="13585" width="13.88671875" style="32" customWidth="1"/>
    <col min="13586" max="13586" width="9.109375" style="32"/>
    <col min="13587" max="13587" width="10.44140625" style="32" bestFit="1" customWidth="1"/>
    <col min="13588" max="13588" width="9.109375" style="32"/>
    <col min="13589" max="13589" width="9.44140625" style="32" bestFit="1" customWidth="1"/>
    <col min="13590" max="13590" width="9.109375" style="32"/>
    <col min="13591" max="13591" width="8.33203125" style="32" customWidth="1"/>
    <col min="13592" max="13592" width="11.88671875" style="32" customWidth="1"/>
    <col min="13593" max="13593" width="11.6640625" style="32" customWidth="1"/>
    <col min="13594" max="13824" width="9.109375" style="32"/>
    <col min="13825" max="13825" width="22.5546875" style="32" customWidth="1"/>
    <col min="13826" max="13826" width="20.33203125" style="32" customWidth="1"/>
    <col min="13827" max="13827" width="13.5546875" style="32" customWidth="1"/>
    <col min="13828" max="13828" width="13.6640625" style="32" customWidth="1"/>
    <col min="13829" max="13829" width="12.44140625" style="32" customWidth="1"/>
    <col min="13830" max="13830" width="11.88671875" style="32" customWidth="1"/>
    <col min="13831" max="13831" width="12.44140625" style="32" customWidth="1"/>
    <col min="13832" max="13832" width="12.5546875" style="32" customWidth="1"/>
    <col min="13833" max="13833" width="12.33203125" style="32" customWidth="1"/>
    <col min="13834" max="13836" width="11.88671875" style="32" customWidth="1"/>
    <col min="13837" max="13837" width="12.6640625" style="32" customWidth="1"/>
    <col min="13838" max="13838" width="12" style="32" customWidth="1"/>
    <col min="13839" max="13839" width="9.109375" style="32"/>
    <col min="13840" max="13840" width="11.88671875" style="32" customWidth="1"/>
    <col min="13841" max="13841" width="13.88671875" style="32" customWidth="1"/>
    <col min="13842" max="13842" width="9.109375" style="32"/>
    <col min="13843" max="13843" width="10.44140625" style="32" bestFit="1" customWidth="1"/>
    <col min="13844" max="13844" width="9.109375" style="32"/>
    <col min="13845" max="13845" width="9.44140625" style="32" bestFit="1" customWidth="1"/>
    <col min="13846" max="13846" width="9.109375" style="32"/>
    <col min="13847" max="13847" width="8.33203125" style="32" customWidth="1"/>
    <col min="13848" max="13848" width="11.88671875" style="32" customWidth="1"/>
    <col min="13849" max="13849" width="11.6640625" style="32" customWidth="1"/>
    <col min="13850" max="14080" width="9.109375" style="32"/>
    <col min="14081" max="14081" width="22.5546875" style="32" customWidth="1"/>
    <col min="14082" max="14082" width="20.33203125" style="32" customWidth="1"/>
    <col min="14083" max="14083" width="13.5546875" style="32" customWidth="1"/>
    <col min="14084" max="14084" width="13.6640625" style="32" customWidth="1"/>
    <col min="14085" max="14085" width="12.44140625" style="32" customWidth="1"/>
    <col min="14086" max="14086" width="11.88671875" style="32" customWidth="1"/>
    <col min="14087" max="14087" width="12.44140625" style="32" customWidth="1"/>
    <col min="14088" max="14088" width="12.5546875" style="32" customWidth="1"/>
    <col min="14089" max="14089" width="12.33203125" style="32" customWidth="1"/>
    <col min="14090" max="14092" width="11.88671875" style="32" customWidth="1"/>
    <col min="14093" max="14093" width="12.6640625" style="32" customWidth="1"/>
    <col min="14094" max="14094" width="12" style="32" customWidth="1"/>
    <col min="14095" max="14095" width="9.109375" style="32"/>
    <col min="14096" max="14096" width="11.88671875" style="32" customWidth="1"/>
    <col min="14097" max="14097" width="13.88671875" style="32" customWidth="1"/>
    <col min="14098" max="14098" width="9.109375" style="32"/>
    <col min="14099" max="14099" width="10.44140625" style="32" bestFit="1" customWidth="1"/>
    <col min="14100" max="14100" width="9.109375" style="32"/>
    <col min="14101" max="14101" width="9.44140625" style="32" bestFit="1" customWidth="1"/>
    <col min="14102" max="14102" width="9.109375" style="32"/>
    <col min="14103" max="14103" width="8.33203125" style="32" customWidth="1"/>
    <col min="14104" max="14104" width="11.88671875" style="32" customWidth="1"/>
    <col min="14105" max="14105" width="11.6640625" style="32" customWidth="1"/>
    <col min="14106" max="14336" width="9.109375" style="32"/>
    <col min="14337" max="14337" width="22.5546875" style="32" customWidth="1"/>
    <col min="14338" max="14338" width="20.33203125" style="32" customWidth="1"/>
    <col min="14339" max="14339" width="13.5546875" style="32" customWidth="1"/>
    <col min="14340" max="14340" width="13.6640625" style="32" customWidth="1"/>
    <col min="14341" max="14341" width="12.44140625" style="32" customWidth="1"/>
    <col min="14342" max="14342" width="11.88671875" style="32" customWidth="1"/>
    <col min="14343" max="14343" width="12.44140625" style="32" customWidth="1"/>
    <col min="14344" max="14344" width="12.5546875" style="32" customWidth="1"/>
    <col min="14345" max="14345" width="12.33203125" style="32" customWidth="1"/>
    <col min="14346" max="14348" width="11.88671875" style="32" customWidth="1"/>
    <col min="14349" max="14349" width="12.6640625" style="32" customWidth="1"/>
    <col min="14350" max="14350" width="12" style="32" customWidth="1"/>
    <col min="14351" max="14351" width="9.109375" style="32"/>
    <col min="14352" max="14352" width="11.88671875" style="32" customWidth="1"/>
    <col min="14353" max="14353" width="13.88671875" style="32" customWidth="1"/>
    <col min="14354" max="14354" width="9.109375" style="32"/>
    <col min="14355" max="14355" width="10.44140625" style="32" bestFit="1" customWidth="1"/>
    <col min="14356" max="14356" width="9.109375" style="32"/>
    <col min="14357" max="14357" width="9.44140625" style="32" bestFit="1" customWidth="1"/>
    <col min="14358" max="14358" width="9.109375" style="32"/>
    <col min="14359" max="14359" width="8.33203125" style="32" customWidth="1"/>
    <col min="14360" max="14360" width="11.88671875" style="32" customWidth="1"/>
    <col min="14361" max="14361" width="11.6640625" style="32" customWidth="1"/>
    <col min="14362" max="14592" width="9.109375" style="32"/>
    <col min="14593" max="14593" width="22.5546875" style="32" customWidth="1"/>
    <col min="14594" max="14594" width="20.33203125" style="32" customWidth="1"/>
    <col min="14595" max="14595" width="13.5546875" style="32" customWidth="1"/>
    <col min="14596" max="14596" width="13.6640625" style="32" customWidth="1"/>
    <col min="14597" max="14597" width="12.44140625" style="32" customWidth="1"/>
    <col min="14598" max="14598" width="11.88671875" style="32" customWidth="1"/>
    <col min="14599" max="14599" width="12.44140625" style="32" customWidth="1"/>
    <col min="14600" max="14600" width="12.5546875" style="32" customWidth="1"/>
    <col min="14601" max="14601" width="12.33203125" style="32" customWidth="1"/>
    <col min="14602" max="14604" width="11.88671875" style="32" customWidth="1"/>
    <col min="14605" max="14605" width="12.6640625" style="32" customWidth="1"/>
    <col min="14606" max="14606" width="12" style="32" customWidth="1"/>
    <col min="14607" max="14607" width="9.109375" style="32"/>
    <col min="14608" max="14608" width="11.88671875" style="32" customWidth="1"/>
    <col min="14609" max="14609" width="13.88671875" style="32" customWidth="1"/>
    <col min="14610" max="14610" width="9.109375" style="32"/>
    <col min="14611" max="14611" width="10.44140625" style="32" bestFit="1" customWidth="1"/>
    <col min="14612" max="14612" width="9.109375" style="32"/>
    <col min="14613" max="14613" width="9.44140625" style="32" bestFit="1" customWidth="1"/>
    <col min="14614" max="14614" width="9.109375" style="32"/>
    <col min="14615" max="14615" width="8.33203125" style="32" customWidth="1"/>
    <col min="14616" max="14616" width="11.88671875" style="32" customWidth="1"/>
    <col min="14617" max="14617" width="11.6640625" style="32" customWidth="1"/>
    <col min="14618" max="14848" width="9.109375" style="32"/>
    <col min="14849" max="14849" width="22.5546875" style="32" customWidth="1"/>
    <col min="14850" max="14850" width="20.33203125" style="32" customWidth="1"/>
    <col min="14851" max="14851" width="13.5546875" style="32" customWidth="1"/>
    <col min="14852" max="14852" width="13.6640625" style="32" customWidth="1"/>
    <col min="14853" max="14853" width="12.44140625" style="32" customWidth="1"/>
    <col min="14854" max="14854" width="11.88671875" style="32" customWidth="1"/>
    <col min="14855" max="14855" width="12.44140625" style="32" customWidth="1"/>
    <col min="14856" max="14856" width="12.5546875" style="32" customWidth="1"/>
    <col min="14857" max="14857" width="12.33203125" style="32" customWidth="1"/>
    <col min="14858" max="14860" width="11.88671875" style="32" customWidth="1"/>
    <col min="14861" max="14861" width="12.6640625" style="32" customWidth="1"/>
    <col min="14862" max="14862" width="12" style="32" customWidth="1"/>
    <col min="14863" max="14863" width="9.109375" style="32"/>
    <col min="14864" max="14864" width="11.88671875" style="32" customWidth="1"/>
    <col min="14865" max="14865" width="13.88671875" style="32" customWidth="1"/>
    <col min="14866" max="14866" width="9.109375" style="32"/>
    <col min="14867" max="14867" width="10.44140625" style="32" bestFit="1" customWidth="1"/>
    <col min="14868" max="14868" width="9.109375" style="32"/>
    <col min="14869" max="14869" width="9.44140625" style="32" bestFit="1" customWidth="1"/>
    <col min="14870" max="14870" width="9.109375" style="32"/>
    <col min="14871" max="14871" width="8.33203125" style="32" customWidth="1"/>
    <col min="14872" max="14872" width="11.88671875" style="32" customWidth="1"/>
    <col min="14873" max="14873" width="11.6640625" style="32" customWidth="1"/>
    <col min="14874" max="15104" width="9.109375" style="32"/>
    <col min="15105" max="15105" width="22.5546875" style="32" customWidth="1"/>
    <col min="15106" max="15106" width="20.33203125" style="32" customWidth="1"/>
    <col min="15107" max="15107" width="13.5546875" style="32" customWidth="1"/>
    <col min="15108" max="15108" width="13.6640625" style="32" customWidth="1"/>
    <col min="15109" max="15109" width="12.44140625" style="32" customWidth="1"/>
    <col min="15110" max="15110" width="11.88671875" style="32" customWidth="1"/>
    <col min="15111" max="15111" width="12.44140625" style="32" customWidth="1"/>
    <col min="15112" max="15112" width="12.5546875" style="32" customWidth="1"/>
    <col min="15113" max="15113" width="12.33203125" style="32" customWidth="1"/>
    <col min="15114" max="15116" width="11.88671875" style="32" customWidth="1"/>
    <col min="15117" max="15117" width="12.6640625" style="32" customWidth="1"/>
    <col min="15118" max="15118" width="12" style="32" customWidth="1"/>
    <col min="15119" max="15119" width="9.109375" style="32"/>
    <col min="15120" max="15120" width="11.88671875" style="32" customWidth="1"/>
    <col min="15121" max="15121" width="13.88671875" style="32" customWidth="1"/>
    <col min="15122" max="15122" width="9.109375" style="32"/>
    <col min="15123" max="15123" width="10.44140625" style="32" bestFit="1" customWidth="1"/>
    <col min="15124" max="15124" width="9.109375" style="32"/>
    <col min="15125" max="15125" width="9.44140625" style="32" bestFit="1" customWidth="1"/>
    <col min="15126" max="15126" width="9.109375" style="32"/>
    <col min="15127" max="15127" width="8.33203125" style="32" customWidth="1"/>
    <col min="15128" max="15128" width="11.88671875" style="32" customWidth="1"/>
    <col min="15129" max="15129" width="11.6640625" style="32" customWidth="1"/>
    <col min="15130" max="15360" width="9.109375" style="32"/>
    <col min="15361" max="15361" width="22.5546875" style="32" customWidth="1"/>
    <col min="15362" max="15362" width="20.33203125" style="32" customWidth="1"/>
    <col min="15363" max="15363" width="13.5546875" style="32" customWidth="1"/>
    <col min="15364" max="15364" width="13.6640625" style="32" customWidth="1"/>
    <col min="15365" max="15365" width="12.44140625" style="32" customWidth="1"/>
    <col min="15366" max="15366" width="11.88671875" style="32" customWidth="1"/>
    <col min="15367" max="15367" width="12.44140625" style="32" customWidth="1"/>
    <col min="15368" max="15368" width="12.5546875" style="32" customWidth="1"/>
    <col min="15369" max="15369" width="12.33203125" style="32" customWidth="1"/>
    <col min="15370" max="15372" width="11.88671875" style="32" customWidth="1"/>
    <col min="15373" max="15373" width="12.6640625" style="32" customWidth="1"/>
    <col min="15374" max="15374" width="12" style="32" customWidth="1"/>
    <col min="15375" max="15375" width="9.109375" style="32"/>
    <col min="15376" max="15376" width="11.88671875" style="32" customWidth="1"/>
    <col min="15377" max="15377" width="13.88671875" style="32" customWidth="1"/>
    <col min="15378" max="15378" width="9.109375" style="32"/>
    <col min="15379" max="15379" width="10.44140625" style="32" bestFit="1" customWidth="1"/>
    <col min="15380" max="15380" width="9.109375" style="32"/>
    <col min="15381" max="15381" width="9.44140625" style="32" bestFit="1" customWidth="1"/>
    <col min="15382" max="15382" width="9.109375" style="32"/>
    <col min="15383" max="15383" width="8.33203125" style="32" customWidth="1"/>
    <col min="15384" max="15384" width="11.88671875" style="32" customWidth="1"/>
    <col min="15385" max="15385" width="11.6640625" style="32" customWidth="1"/>
    <col min="15386" max="15616" width="9.109375" style="32"/>
    <col min="15617" max="15617" width="22.5546875" style="32" customWidth="1"/>
    <col min="15618" max="15618" width="20.33203125" style="32" customWidth="1"/>
    <col min="15619" max="15619" width="13.5546875" style="32" customWidth="1"/>
    <col min="15620" max="15620" width="13.6640625" style="32" customWidth="1"/>
    <col min="15621" max="15621" width="12.44140625" style="32" customWidth="1"/>
    <col min="15622" max="15622" width="11.88671875" style="32" customWidth="1"/>
    <col min="15623" max="15623" width="12.44140625" style="32" customWidth="1"/>
    <col min="15624" max="15624" width="12.5546875" style="32" customWidth="1"/>
    <col min="15625" max="15625" width="12.33203125" style="32" customWidth="1"/>
    <col min="15626" max="15628" width="11.88671875" style="32" customWidth="1"/>
    <col min="15629" max="15629" width="12.6640625" style="32" customWidth="1"/>
    <col min="15630" max="15630" width="12" style="32" customWidth="1"/>
    <col min="15631" max="15631" width="9.109375" style="32"/>
    <col min="15632" max="15632" width="11.88671875" style="32" customWidth="1"/>
    <col min="15633" max="15633" width="13.88671875" style="32" customWidth="1"/>
    <col min="15634" max="15634" width="9.109375" style="32"/>
    <col min="15635" max="15635" width="10.44140625" style="32" bestFit="1" customWidth="1"/>
    <col min="15636" max="15636" width="9.109375" style="32"/>
    <col min="15637" max="15637" width="9.44140625" style="32" bestFit="1" customWidth="1"/>
    <col min="15638" max="15638" width="9.109375" style="32"/>
    <col min="15639" max="15639" width="8.33203125" style="32" customWidth="1"/>
    <col min="15640" max="15640" width="11.88671875" style="32" customWidth="1"/>
    <col min="15641" max="15641" width="11.6640625" style="32" customWidth="1"/>
    <col min="15642" max="15872" width="9.109375" style="32"/>
    <col min="15873" max="15873" width="22.5546875" style="32" customWidth="1"/>
    <col min="15874" max="15874" width="20.33203125" style="32" customWidth="1"/>
    <col min="15875" max="15875" width="13.5546875" style="32" customWidth="1"/>
    <col min="15876" max="15876" width="13.6640625" style="32" customWidth="1"/>
    <col min="15877" max="15877" width="12.44140625" style="32" customWidth="1"/>
    <col min="15878" max="15878" width="11.88671875" style="32" customWidth="1"/>
    <col min="15879" max="15879" width="12.44140625" style="32" customWidth="1"/>
    <col min="15880" max="15880" width="12.5546875" style="32" customWidth="1"/>
    <col min="15881" max="15881" width="12.33203125" style="32" customWidth="1"/>
    <col min="15882" max="15884" width="11.88671875" style="32" customWidth="1"/>
    <col min="15885" max="15885" width="12.6640625" style="32" customWidth="1"/>
    <col min="15886" max="15886" width="12" style="32" customWidth="1"/>
    <col min="15887" max="15887" width="9.109375" style="32"/>
    <col min="15888" max="15888" width="11.88671875" style="32" customWidth="1"/>
    <col min="15889" max="15889" width="13.88671875" style="32" customWidth="1"/>
    <col min="15890" max="15890" width="9.109375" style="32"/>
    <col min="15891" max="15891" width="10.44140625" style="32" bestFit="1" customWidth="1"/>
    <col min="15892" max="15892" width="9.109375" style="32"/>
    <col min="15893" max="15893" width="9.44140625" style="32" bestFit="1" customWidth="1"/>
    <col min="15894" max="15894" width="9.109375" style="32"/>
    <col min="15895" max="15895" width="8.33203125" style="32" customWidth="1"/>
    <col min="15896" max="15896" width="11.88671875" style="32" customWidth="1"/>
    <col min="15897" max="15897" width="11.6640625" style="32" customWidth="1"/>
    <col min="15898" max="16128" width="9.109375" style="32"/>
    <col min="16129" max="16129" width="22.5546875" style="32" customWidth="1"/>
    <col min="16130" max="16130" width="20.33203125" style="32" customWidth="1"/>
    <col min="16131" max="16131" width="13.5546875" style="32" customWidth="1"/>
    <col min="16132" max="16132" width="13.6640625" style="32" customWidth="1"/>
    <col min="16133" max="16133" width="12.44140625" style="32" customWidth="1"/>
    <col min="16134" max="16134" width="11.88671875" style="32" customWidth="1"/>
    <col min="16135" max="16135" width="12.44140625" style="32" customWidth="1"/>
    <col min="16136" max="16136" width="12.5546875" style="32" customWidth="1"/>
    <col min="16137" max="16137" width="12.33203125" style="32" customWidth="1"/>
    <col min="16138" max="16140" width="11.88671875" style="32" customWidth="1"/>
    <col min="16141" max="16141" width="12.6640625" style="32" customWidth="1"/>
    <col min="16142" max="16142" width="12" style="32" customWidth="1"/>
    <col min="16143" max="16143" width="9.109375" style="32"/>
    <col min="16144" max="16144" width="11.88671875" style="32" customWidth="1"/>
    <col min="16145" max="16145" width="13.88671875" style="32" customWidth="1"/>
    <col min="16146" max="16146" width="9.109375" style="32"/>
    <col min="16147" max="16147" width="10.44140625" style="32" bestFit="1" customWidth="1"/>
    <col min="16148" max="16148" width="9.109375" style="32"/>
    <col min="16149" max="16149" width="9.44140625" style="32" bestFit="1" customWidth="1"/>
    <col min="16150" max="16150" width="9.109375" style="32"/>
    <col min="16151" max="16151" width="8.33203125" style="32" customWidth="1"/>
    <col min="16152" max="16152" width="11.88671875" style="32" customWidth="1"/>
    <col min="16153" max="16153" width="11.6640625" style="32" customWidth="1"/>
    <col min="16154" max="16384" width="9.109375" style="32"/>
  </cols>
  <sheetData>
    <row r="1" spans="1:25" x14ac:dyDescent="0.25">
      <c r="A1" s="33" t="s">
        <v>111</v>
      </c>
    </row>
    <row r="2" spans="1:25" x14ac:dyDescent="0.25">
      <c r="P2" s="34" t="s">
        <v>0</v>
      </c>
      <c r="Q2" s="34" t="s">
        <v>0</v>
      </c>
    </row>
    <row r="3" spans="1:25" x14ac:dyDescent="0.25">
      <c r="A3" s="35" t="s">
        <v>1</v>
      </c>
      <c r="B3" s="35" t="s">
        <v>2</v>
      </c>
      <c r="C3" s="35">
        <v>1850</v>
      </c>
      <c r="D3" s="35">
        <v>1860</v>
      </c>
      <c r="E3" s="35">
        <v>1870</v>
      </c>
      <c r="F3" s="35">
        <v>1880</v>
      </c>
      <c r="G3" s="35">
        <v>1890</v>
      </c>
      <c r="H3" s="35">
        <v>1900</v>
      </c>
      <c r="I3" s="35">
        <v>1910</v>
      </c>
      <c r="J3" s="35">
        <v>1920</v>
      </c>
      <c r="K3" s="35">
        <v>1930</v>
      </c>
      <c r="L3" s="35">
        <v>1940</v>
      </c>
      <c r="M3" s="35">
        <v>1950</v>
      </c>
      <c r="N3" s="35">
        <v>1960</v>
      </c>
      <c r="P3" s="35">
        <v>1950</v>
      </c>
      <c r="Q3" s="35">
        <v>1960</v>
      </c>
      <c r="S3" s="35"/>
      <c r="T3" s="35"/>
    </row>
    <row r="4" spans="1:25" x14ac:dyDescent="0.25">
      <c r="A4" s="32" t="s">
        <v>83</v>
      </c>
      <c r="B4" s="32" t="s">
        <v>84</v>
      </c>
      <c r="C4" s="36">
        <f t="shared" ref="C4:K4" si="0">C6/D6*D4</f>
        <v>117536.74991380902</v>
      </c>
      <c r="D4" s="36">
        <f t="shared" si="0"/>
        <v>129963.59963532533</v>
      </c>
      <c r="E4" s="36">
        <f t="shared" si="0"/>
        <v>143704.30731288003</v>
      </c>
      <c r="F4" s="36">
        <f t="shared" si="0"/>
        <v>158897.78367343365</v>
      </c>
      <c r="G4" s="36">
        <f t="shared" si="0"/>
        <v>175697.6261077341</v>
      </c>
      <c r="H4" s="36">
        <f t="shared" si="0"/>
        <v>194273.67145243744</v>
      </c>
      <c r="I4" s="36">
        <f t="shared" si="0"/>
        <v>228695.63652291839</v>
      </c>
      <c r="J4" s="36">
        <f t="shared" si="0"/>
        <v>266730.53467554448</v>
      </c>
      <c r="K4" s="36">
        <f t="shared" si="0"/>
        <v>328398.45553068625</v>
      </c>
      <c r="L4" s="36">
        <f>L6/M6*M4</f>
        <v>401040.85263322765</v>
      </c>
      <c r="M4" s="31">
        <v>485000</v>
      </c>
      <c r="N4" s="31">
        <v>599000</v>
      </c>
      <c r="P4" s="31">
        <v>485000</v>
      </c>
      <c r="Q4" s="31">
        <v>599000</v>
      </c>
      <c r="S4" s="53"/>
      <c r="T4" s="53"/>
      <c r="U4" s="54"/>
      <c r="V4" s="54"/>
      <c r="W4" s="54"/>
      <c r="X4" s="55"/>
      <c r="Y4" s="55"/>
    </row>
    <row r="5" spans="1:25" x14ac:dyDescent="0.25">
      <c r="A5" s="32" t="s">
        <v>85</v>
      </c>
      <c r="B5" s="32" t="s">
        <v>84</v>
      </c>
      <c r="C5" s="36">
        <f t="shared" ref="C5:K5" si="1">C6/D6*D5</f>
        <v>100046.06980756298</v>
      </c>
      <c r="D5" s="36">
        <f t="shared" si="1"/>
        <v>110623.67617866487</v>
      </c>
      <c r="E5" s="36">
        <f t="shared" si="1"/>
        <v>122319.62489701925</v>
      </c>
      <c r="F5" s="36">
        <f t="shared" si="1"/>
        <v>135252.15534134558</v>
      </c>
      <c r="G5" s="36">
        <f t="shared" si="1"/>
        <v>149552.00802717023</v>
      </c>
      <c r="H5" s="36">
        <f t="shared" si="1"/>
        <v>165363.7463189596</v>
      </c>
      <c r="I5" s="36">
        <f t="shared" si="1"/>
        <v>194663.36812133368</v>
      </c>
      <c r="J5" s="36">
        <f t="shared" si="1"/>
        <v>227038.28131649693</v>
      </c>
      <c r="K5" s="36">
        <f t="shared" si="1"/>
        <v>279529.37979663222</v>
      </c>
      <c r="L5" s="36">
        <f>L6/M6*M5</f>
        <v>341361.83931962366</v>
      </c>
      <c r="M5" s="31">
        <v>412827</v>
      </c>
      <c r="N5" s="31">
        <v>528827</v>
      </c>
      <c r="P5" s="31">
        <v>416000</v>
      </c>
      <c r="Q5" s="31">
        <v>532000</v>
      </c>
      <c r="S5" s="53"/>
      <c r="T5" s="53"/>
      <c r="U5" s="56"/>
      <c r="V5" s="54"/>
      <c r="W5" s="54"/>
      <c r="X5" s="55"/>
      <c r="Y5" s="55"/>
    </row>
    <row r="6" spans="1:25" x14ac:dyDescent="0.25">
      <c r="A6" s="32" t="s">
        <v>86</v>
      </c>
      <c r="B6" s="32" t="s">
        <v>84</v>
      </c>
      <c r="C6" s="31">
        <f t="shared" ref="C6:F6" si="2">D6*(0.99^10)</f>
        <v>3007536.1930612153</v>
      </c>
      <c r="D6" s="31">
        <f t="shared" si="2"/>
        <v>3325515.0407884149</v>
      </c>
      <c r="E6" s="31">
        <f t="shared" si="2"/>
        <v>3677112.9511341103</v>
      </c>
      <c r="F6" s="31">
        <f t="shared" si="2"/>
        <v>4065884.3786773561</v>
      </c>
      <c r="G6" s="31">
        <f>H6*(0.99^10)</f>
        <v>4495759.5810794616</v>
      </c>
      <c r="H6" s="31">
        <f>E15*(0.99^4)</f>
        <v>4971084.3517499994</v>
      </c>
      <c r="I6" s="31">
        <f>B81</f>
        <v>5851875.3031900944</v>
      </c>
      <c r="J6" s="31">
        <f>B91</f>
        <v>6825114.1657356769</v>
      </c>
      <c r="K6" s="31">
        <f>B101</f>
        <v>8403075.986686822</v>
      </c>
      <c r="L6" s="31">
        <f>B111</f>
        <v>10261853.250792118</v>
      </c>
      <c r="M6" s="31">
        <f>B121</f>
        <v>12410204.082589803</v>
      </c>
      <c r="N6" s="31">
        <f>K15</f>
        <v>16002999.999999959</v>
      </c>
      <c r="P6" s="31">
        <v>13683000</v>
      </c>
      <c r="Q6" s="31">
        <v>17396000</v>
      </c>
      <c r="S6" s="53"/>
      <c r="T6" s="53"/>
      <c r="U6" s="56"/>
      <c r="V6" s="54"/>
      <c r="W6" s="54"/>
      <c r="X6" s="55"/>
      <c r="Y6" s="55"/>
    </row>
    <row r="7" spans="1:25" x14ac:dyDescent="0.25">
      <c r="A7" s="32" t="s">
        <v>87</v>
      </c>
      <c r="B7" s="32" t="s">
        <v>84</v>
      </c>
      <c r="C7" s="36">
        <f t="shared" ref="C7:K7" si="3">C6/D6*D7</f>
        <v>66159.861291690439</v>
      </c>
      <c r="D7" s="36">
        <f t="shared" si="3"/>
        <v>73154.768454523335</v>
      </c>
      <c r="E7" s="36">
        <f t="shared" si="3"/>
        <v>80889.228652404636</v>
      </c>
      <c r="F7" s="36">
        <f t="shared" si="3"/>
        <v>89441.43287185028</v>
      </c>
      <c r="G7" s="36">
        <f t="shared" si="3"/>
        <v>98897.83902559054</v>
      </c>
      <c r="H7" s="36">
        <f t="shared" si="3"/>
        <v>109354.04599281531</v>
      </c>
      <c r="I7" s="36">
        <f t="shared" si="3"/>
        <v>128729.70880568397</v>
      </c>
      <c r="J7" s="36">
        <f t="shared" si="3"/>
        <v>150139.04322973947</v>
      </c>
      <c r="K7" s="36">
        <f t="shared" si="3"/>
        <v>184851.08940180897</v>
      </c>
      <c r="L7" s="36">
        <f>L6/M6*M7</f>
        <v>225740.5211729302</v>
      </c>
      <c r="M7" s="31">
        <v>273000</v>
      </c>
      <c r="N7" s="31">
        <v>347081</v>
      </c>
      <c r="P7" s="31">
        <v>273000</v>
      </c>
      <c r="Q7" s="31">
        <v>353000</v>
      </c>
      <c r="S7" s="53"/>
      <c r="T7" s="53"/>
      <c r="U7" s="56"/>
      <c r="V7" s="54"/>
      <c r="W7" s="54"/>
      <c r="X7" s="55"/>
      <c r="Y7" s="55"/>
    </row>
    <row r="8" spans="1:25" x14ac:dyDescent="0.25">
      <c r="A8" s="32" t="s">
        <v>88</v>
      </c>
      <c r="B8" s="32" t="s">
        <v>84</v>
      </c>
      <c r="C8" s="36">
        <f t="shared" ref="C8:K9" si="4">C7/D7*D8</f>
        <v>177880.35966337277</v>
      </c>
      <c r="D8" s="36">
        <f t="shared" si="4"/>
        <v>196687.17965428613</v>
      </c>
      <c r="E8" s="36">
        <f t="shared" si="4"/>
        <v>217482.39498485345</v>
      </c>
      <c r="F8" s="36">
        <f t="shared" si="4"/>
        <v>240476.23343567067</v>
      </c>
      <c r="G8" s="36">
        <f t="shared" si="4"/>
        <v>265901.14961459138</v>
      </c>
      <c r="H8" s="36">
        <f t="shared" si="4"/>
        <v>294014.17494038987</v>
      </c>
      <c r="I8" s="36">
        <f t="shared" si="4"/>
        <v>346108.44785117958</v>
      </c>
      <c r="J8" s="36">
        <f t="shared" si="4"/>
        <v>403670.54113783431</v>
      </c>
      <c r="K8" s="36">
        <f t="shared" si="4"/>
        <v>496998.89971035818</v>
      </c>
      <c r="L8" s="36">
        <f>L7/M7*M8</f>
        <v>606936.05326348264</v>
      </c>
      <c r="M8" s="31">
        <v>734000</v>
      </c>
      <c r="N8" s="31">
        <v>849074</v>
      </c>
      <c r="P8" s="31">
        <v>734000</v>
      </c>
      <c r="Q8" s="31">
        <v>851000</v>
      </c>
      <c r="S8" s="53"/>
      <c r="T8" s="53"/>
      <c r="U8" s="56"/>
      <c r="V8" s="54"/>
      <c r="W8" s="54"/>
      <c r="X8" s="55"/>
      <c r="Y8" s="55"/>
    </row>
    <row r="9" spans="1:25" x14ac:dyDescent="0.25">
      <c r="A9" s="32" t="s">
        <v>89</v>
      </c>
      <c r="B9" s="32" t="s">
        <v>68</v>
      </c>
      <c r="C9" s="36">
        <f t="shared" si="4"/>
        <v>665718.4577592439</v>
      </c>
      <c r="D9" s="36">
        <f t="shared" si="4"/>
        <v>736103.10968709004</v>
      </c>
      <c r="E9" s="36">
        <f t="shared" si="4"/>
        <v>813929.34471851843</v>
      </c>
      <c r="F9" s="36">
        <f t="shared" si="4"/>
        <v>899983.94175447884</v>
      </c>
      <c r="G9" s="36">
        <f t="shared" si="4"/>
        <v>995136.86374834145</v>
      </c>
      <c r="H9" s="36">
        <f t="shared" si="4"/>
        <v>1100350.0525357644</v>
      </c>
      <c r="I9" s="36">
        <f t="shared" si="4"/>
        <v>1295313.2237700142</v>
      </c>
      <c r="J9" s="36">
        <f t="shared" si="4"/>
        <v>1510739.7500076715</v>
      </c>
      <c r="K9" s="36">
        <f t="shared" si="4"/>
        <v>1860021.7677171035</v>
      </c>
      <c r="L9" s="36">
        <f>L8/M8*M9</f>
        <v>2271462.3137803636</v>
      </c>
      <c r="M9" s="31">
        <v>2747000</v>
      </c>
      <c r="N9" s="31">
        <v>3751000</v>
      </c>
      <c r="P9" s="31">
        <v>2747000</v>
      </c>
      <c r="Q9" s="31">
        <v>3751000</v>
      </c>
      <c r="S9" s="53"/>
      <c r="T9" s="53"/>
      <c r="U9" s="54"/>
      <c r="V9" s="54"/>
      <c r="W9" s="54"/>
      <c r="X9" s="55"/>
      <c r="Y9" s="55"/>
    </row>
    <row r="10" spans="1:25" s="33" customFormat="1" x14ac:dyDescent="0.25">
      <c r="A10" s="33" t="s">
        <v>101</v>
      </c>
      <c r="B10" s="57"/>
      <c r="C10" s="34">
        <f>SUM(C4:C9)</f>
        <v>4134877.6914968942</v>
      </c>
      <c r="D10" s="34">
        <f t="shared" ref="D10:N10" si="5">SUM(D4:D9)</f>
        <v>4572047.3743983051</v>
      </c>
      <c r="E10" s="34">
        <f t="shared" si="5"/>
        <v>5055437.8516997863</v>
      </c>
      <c r="F10" s="34">
        <f t="shared" si="5"/>
        <v>5589935.9257541355</v>
      </c>
      <c r="G10" s="34">
        <f t="shared" si="5"/>
        <v>6180945.0676028896</v>
      </c>
      <c r="H10" s="34">
        <f t="shared" si="5"/>
        <v>6834440.042990366</v>
      </c>
      <c r="I10" s="34">
        <f t="shared" si="5"/>
        <v>8045385.688261224</v>
      </c>
      <c r="J10" s="34">
        <f t="shared" si="5"/>
        <v>9383432.3161029629</v>
      </c>
      <c r="K10" s="34">
        <f t="shared" si="5"/>
        <v>11552875.578843411</v>
      </c>
      <c r="L10" s="34">
        <f t="shared" si="5"/>
        <v>14108394.830961745</v>
      </c>
      <c r="M10" s="34">
        <f t="shared" si="5"/>
        <v>17062031.082589805</v>
      </c>
      <c r="N10" s="34">
        <f t="shared" si="5"/>
        <v>22077981.999999959</v>
      </c>
      <c r="O10" s="35"/>
      <c r="P10" s="34">
        <f>SUM(P4:P9)</f>
        <v>18338000</v>
      </c>
      <c r="Q10" s="34">
        <f>SUM(Q4:Q9)</f>
        <v>23482000</v>
      </c>
      <c r="R10" s="35"/>
      <c r="S10" s="58"/>
      <c r="T10" s="58"/>
      <c r="U10" s="59"/>
      <c r="V10" s="59"/>
      <c r="W10" s="59"/>
      <c r="X10" s="60"/>
      <c r="Y10" s="60"/>
    </row>
    <row r="11" spans="1:25" x14ac:dyDescent="0.25">
      <c r="A11" s="14" t="s">
        <v>109</v>
      </c>
      <c r="B11" s="57"/>
      <c r="C11" s="41"/>
      <c r="D11" s="30">
        <f>((D10/C10)^(1/10))*100-100</f>
        <v>1.0101010101010104</v>
      </c>
      <c r="E11" s="30">
        <f t="shared" ref="E11:N11" si="6">((E10/D10)^(1/10))*100-100</f>
        <v>1.0101010101010104</v>
      </c>
      <c r="F11" s="30">
        <f t="shared" si="6"/>
        <v>1.0101010101010104</v>
      </c>
      <c r="G11" s="30">
        <f t="shared" si="6"/>
        <v>1.0101010101010104</v>
      </c>
      <c r="H11" s="30">
        <f t="shared" si="6"/>
        <v>1.0101010101010104</v>
      </c>
      <c r="I11" s="30">
        <f t="shared" si="6"/>
        <v>1.6446191768955742</v>
      </c>
      <c r="J11" s="30">
        <f t="shared" si="6"/>
        <v>1.5503642971288514</v>
      </c>
      <c r="K11" s="30">
        <f t="shared" si="6"/>
        <v>2.1016679945035577</v>
      </c>
      <c r="L11" s="30">
        <f t="shared" si="6"/>
        <v>2.0184570549312895</v>
      </c>
      <c r="M11" s="30">
        <f t="shared" si="6"/>
        <v>1.9190372027088785</v>
      </c>
      <c r="N11" s="30">
        <f t="shared" si="6"/>
        <v>2.6107506278933528</v>
      </c>
    </row>
    <row r="12" spans="1:25" x14ac:dyDescent="0.25">
      <c r="B12" s="61"/>
      <c r="C12" s="41"/>
      <c r="D12" s="62"/>
    </row>
    <row r="13" spans="1:25" x14ac:dyDescent="0.25">
      <c r="B13" s="61"/>
      <c r="C13" s="41"/>
      <c r="D13" s="62"/>
    </row>
    <row r="14" spans="1:25" x14ac:dyDescent="0.25">
      <c r="B14" s="61"/>
      <c r="C14" s="38">
        <v>1850</v>
      </c>
      <c r="D14" s="63">
        <v>1891</v>
      </c>
      <c r="E14" s="35">
        <v>1904</v>
      </c>
      <c r="F14" s="35">
        <v>1911</v>
      </c>
      <c r="G14" s="35">
        <v>1921</v>
      </c>
      <c r="H14" s="35">
        <v>1936</v>
      </c>
      <c r="I14" s="35">
        <v>1946</v>
      </c>
      <c r="J14" s="35">
        <v>1951</v>
      </c>
      <c r="K14" s="35">
        <v>1960</v>
      </c>
    </row>
    <row r="15" spans="1:25" x14ac:dyDescent="0.25">
      <c r="A15" s="32" t="s">
        <v>98</v>
      </c>
      <c r="B15" s="61"/>
      <c r="C15" s="41"/>
      <c r="D15" s="62"/>
      <c r="E15" s="28">
        <v>5175000</v>
      </c>
      <c r="F15" s="41">
        <v>5972999.9999999842</v>
      </c>
      <c r="G15" s="41">
        <v>6927000.0000000009</v>
      </c>
      <c r="H15" s="41">
        <v>9558000.0000000019</v>
      </c>
      <c r="I15" s="41">
        <v>11416000.000000006</v>
      </c>
      <c r="J15" s="41">
        <v>12672000.000000004</v>
      </c>
      <c r="K15" s="41">
        <v>16002999.999999959</v>
      </c>
    </row>
    <row r="16" spans="1:25" x14ac:dyDescent="0.25">
      <c r="A16" s="32" t="s">
        <v>100</v>
      </c>
      <c r="B16" s="61"/>
      <c r="C16" s="41">
        <v>285000</v>
      </c>
      <c r="D16" s="62">
        <v>1308000</v>
      </c>
    </row>
    <row r="17" spans="1:20" x14ac:dyDescent="0.25">
      <c r="A17" s="32" t="s">
        <v>99</v>
      </c>
      <c r="B17" s="61"/>
      <c r="C17" s="41">
        <v>121000</v>
      </c>
      <c r="D17" s="41">
        <v>544000</v>
      </c>
    </row>
    <row r="18" spans="1:20" x14ac:dyDescent="0.25">
      <c r="A18" s="28" t="s">
        <v>109</v>
      </c>
      <c r="B18" s="61"/>
      <c r="C18" s="44"/>
      <c r="D18" s="44"/>
      <c r="E18" s="43"/>
      <c r="F18" s="42">
        <f>((F15/E15)^(1/7))*100-100</f>
        <v>2.069844118924749</v>
      </c>
      <c r="G18" s="43">
        <f>((G15/F15)^(1/10))*100-100</f>
        <v>1.4928077654118113</v>
      </c>
      <c r="H18" s="43">
        <f>((H15/G15)^(1/15))*100-100</f>
        <v>2.1695441994422424</v>
      </c>
      <c r="I18" s="43">
        <f>((I15/H15)^(1/10))*100-100</f>
        <v>1.7922451585110792</v>
      </c>
      <c r="J18" s="43">
        <f>((J15/I15)^(1/5))*100-100</f>
        <v>2.1095214524108741</v>
      </c>
      <c r="K18" s="43">
        <f>((K15/J15)^(1/9))*100-100</f>
        <v>2.6270403595767249</v>
      </c>
    </row>
    <row r="19" spans="1:20" x14ac:dyDescent="0.25">
      <c r="A19" s="28" t="s">
        <v>153</v>
      </c>
      <c r="B19" s="35"/>
      <c r="C19" s="44">
        <v>1</v>
      </c>
      <c r="D19" s="44">
        <v>1</v>
      </c>
      <c r="E19" s="44">
        <v>1</v>
      </c>
      <c r="F19" s="43">
        <v>1</v>
      </c>
      <c r="G19" s="43"/>
      <c r="H19" s="43"/>
      <c r="I19" s="43"/>
      <c r="J19" s="43"/>
      <c r="K19" s="43"/>
    </row>
    <row r="20" spans="1:20" s="64" customFormat="1" x14ac:dyDescent="0.25">
      <c r="A20" s="34" t="s">
        <v>152</v>
      </c>
      <c r="B20" s="34"/>
      <c r="C20" s="34">
        <f>D20*0.99^41</f>
        <v>3235484.9587500063</v>
      </c>
      <c r="D20" s="34">
        <f>E20*0.99^13</f>
        <v>4885358.1382682454</v>
      </c>
      <c r="E20" s="34">
        <f>F20*0.99^7</f>
        <v>5567226.3230484361</v>
      </c>
      <c r="F20" s="34">
        <f>F15</f>
        <v>5972999.9999999842</v>
      </c>
      <c r="G20" s="34">
        <f t="shared" ref="G20:K20" si="7">G15</f>
        <v>6927000.0000000009</v>
      </c>
      <c r="H20" s="34">
        <f t="shared" si="7"/>
        <v>9558000.0000000019</v>
      </c>
      <c r="I20" s="34">
        <f t="shared" si="7"/>
        <v>11416000.000000006</v>
      </c>
      <c r="J20" s="34">
        <f t="shared" si="7"/>
        <v>12672000.000000004</v>
      </c>
      <c r="K20" s="34">
        <f t="shared" si="7"/>
        <v>16002999.999999959</v>
      </c>
      <c r="L20" s="34"/>
      <c r="M20" s="34"/>
      <c r="N20" s="34"/>
      <c r="O20" s="34"/>
      <c r="P20" s="34"/>
      <c r="Q20" s="34"/>
      <c r="R20" s="34"/>
      <c r="S20" s="34"/>
      <c r="T20" s="34"/>
    </row>
    <row r="21" spans="1:20" x14ac:dyDescent="0.25">
      <c r="A21" s="35"/>
      <c r="B21" s="49"/>
      <c r="C21" s="51"/>
      <c r="D21" s="41"/>
      <c r="E21" s="41"/>
    </row>
    <row r="22" spans="1:20" ht="72" customHeight="1" x14ac:dyDescent="0.25">
      <c r="A22" s="91" t="s">
        <v>164</v>
      </c>
      <c r="B22" s="91"/>
      <c r="C22" s="91"/>
      <c r="D22" s="91"/>
      <c r="E22" s="91"/>
      <c r="F22" s="91"/>
      <c r="G22" s="91"/>
    </row>
    <row r="23" spans="1:20" x14ac:dyDescent="0.25">
      <c r="A23" s="35"/>
      <c r="B23" s="49"/>
      <c r="C23" s="51"/>
      <c r="D23" s="49"/>
      <c r="E23" s="49"/>
      <c r="F23" s="43"/>
    </row>
    <row r="24" spans="1:20" x14ac:dyDescent="0.25">
      <c r="A24" s="35" t="s">
        <v>156</v>
      </c>
      <c r="B24" s="49"/>
      <c r="C24" s="51"/>
      <c r="D24" s="49"/>
      <c r="E24" s="49"/>
      <c r="F24" s="43"/>
    </row>
    <row r="25" spans="1:20" x14ac:dyDescent="0.25">
      <c r="A25" s="28" t="s">
        <v>162</v>
      </c>
      <c r="B25" s="49"/>
      <c r="C25" s="51"/>
      <c r="D25" s="49"/>
      <c r="E25" s="49"/>
      <c r="F25" s="43"/>
    </row>
    <row r="26" spans="1:20" x14ac:dyDescent="0.25">
      <c r="A26" s="28" t="s">
        <v>163</v>
      </c>
      <c r="B26" s="49"/>
      <c r="C26" s="51"/>
      <c r="D26" s="49"/>
      <c r="E26" s="49"/>
      <c r="F26" s="43"/>
    </row>
    <row r="27" spans="1:20" x14ac:dyDescent="0.25">
      <c r="A27" s="35"/>
      <c r="B27" s="49"/>
      <c r="C27" s="51"/>
      <c r="D27" s="49"/>
      <c r="E27" s="49"/>
      <c r="F27" s="43"/>
    </row>
    <row r="28" spans="1:20" x14ac:dyDescent="0.25">
      <c r="A28" s="35"/>
      <c r="B28" s="49"/>
      <c r="C28" s="43"/>
      <c r="D28" s="49"/>
      <c r="E28" s="49"/>
      <c r="F28" s="43"/>
    </row>
    <row r="29" spans="1:20" x14ac:dyDescent="0.25">
      <c r="A29" s="35"/>
      <c r="B29" s="49"/>
      <c r="C29" s="43"/>
      <c r="D29" s="49"/>
      <c r="E29" s="49"/>
      <c r="F29" s="43"/>
    </row>
    <row r="30" spans="1:20" x14ac:dyDescent="0.25">
      <c r="A30" s="35"/>
      <c r="B30" s="49"/>
      <c r="C30" s="43"/>
      <c r="D30" s="49"/>
      <c r="E30" s="49"/>
      <c r="F30" s="43"/>
    </row>
    <row r="31" spans="1:20" x14ac:dyDescent="0.25">
      <c r="A31" s="35"/>
      <c r="B31" s="49"/>
      <c r="C31" s="43"/>
      <c r="D31" s="49"/>
      <c r="E31" s="49"/>
      <c r="F31" s="43"/>
    </row>
    <row r="32" spans="1:20" x14ac:dyDescent="0.25">
      <c r="A32" s="35"/>
      <c r="B32" s="49"/>
      <c r="C32" s="43"/>
      <c r="D32" s="49"/>
      <c r="E32" s="49"/>
      <c r="F32" s="43"/>
    </row>
    <row r="33" spans="1:6" x14ac:dyDescent="0.25">
      <c r="A33" s="35"/>
      <c r="B33" s="49"/>
      <c r="C33" s="43"/>
      <c r="D33" s="49"/>
      <c r="E33" s="49"/>
      <c r="F33" s="43"/>
    </row>
    <row r="34" spans="1:6" x14ac:dyDescent="0.25">
      <c r="A34" s="35"/>
      <c r="B34" s="49"/>
      <c r="C34" s="43"/>
      <c r="D34" s="49"/>
      <c r="E34" s="49"/>
      <c r="F34" s="43"/>
    </row>
    <row r="35" spans="1:6" x14ac:dyDescent="0.25">
      <c r="A35" s="35"/>
      <c r="B35" s="49"/>
      <c r="C35" s="43"/>
      <c r="D35" s="49"/>
      <c r="E35" s="49"/>
      <c r="F35" s="43"/>
    </row>
    <row r="36" spans="1:6" x14ac:dyDescent="0.25">
      <c r="A36" s="35"/>
      <c r="B36" s="49"/>
      <c r="C36" s="43"/>
      <c r="D36" s="49"/>
      <c r="E36" s="49"/>
      <c r="F36" s="43"/>
    </row>
    <row r="37" spans="1:6" x14ac:dyDescent="0.25">
      <c r="A37" s="35"/>
      <c r="B37" s="49"/>
      <c r="C37" s="43"/>
      <c r="D37" s="49"/>
      <c r="E37" s="49"/>
      <c r="F37" s="43"/>
    </row>
    <row r="38" spans="1:6" x14ac:dyDescent="0.25">
      <c r="A38" s="35"/>
      <c r="B38" s="49"/>
      <c r="C38" s="43"/>
      <c r="D38" s="49"/>
      <c r="E38" s="49"/>
      <c r="F38" s="43"/>
    </row>
    <row r="39" spans="1:6" x14ac:dyDescent="0.25">
      <c r="A39" s="35"/>
      <c r="B39" s="49"/>
      <c r="C39" s="43"/>
      <c r="D39" s="49"/>
      <c r="E39" s="49"/>
      <c r="F39" s="43"/>
    </row>
    <row r="40" spans="1:6" x14ac:dyDescent="0.25">
      <c r="A40" s="35"/>
      <c r="B40" s="49"/>
      <c r="C40" s="43"/>
      <c r="D40" s="49"/>
      <c r="E40" s="49"/>
      <c r="F40" s="43"/>
    </row>
    <row r="41" spans="1:6" x14ac:dyDescent="0.25">
      <c r="A41" s="35"/>
      <c r="B41" s="49"/>
      <c r="C41" s="43"/>
      <c r="D41" s="49"/>
      <c r="E41" s="49"/>
      <c r="F41" s="43"/>
    </row>
    <row r="42" spans="1:6" x14ac:dyDescent="0.25">
      <c r="A42" s="35"/>
      <c r="B42" s="49"/>
      <c r="C42" s="43"/>
      <c r="D42" s="49"/>
      <c r="E42" s="49"/>
      <c r="F42" s="43"/>
    </row>
    <row r="43" spans="1:6" x14ac:dyDescent="0.25">
      <c r="A43" s="35"/>
      <c r="B43" s="49"/>
      <c r="C43" s="43"/>
      <c r="D43" s="49"/>
      <c r="E43" s="49"/>
      <c r="F43" s="43"/>
    </row>
    <row r="44" spans="1:6" x14ac:dyDescent="0.25">
      <c r="A44" s="35"/>
      <c r="B44" s="49"/>
      <c r="C44" s="43"/>
      <c r="D44" s="49"/>
      <c r="E44" s="49"/>
      <c r="F44" s="43"/>
    </row>
    <row r="45" spans="1:6" x14ac:dyDescent="0.25">
      <c r="A45" s="35"/>
      <c r="B45" s="49"/>
      <c r="C45" s="43"/>
      <c r="D45" s="49"/>
      <c r="E45" s="49"/>
      <c r="F45" s="43"/>
    </row>
    <row r="46" spans="1:6" x14ac:dyDescent="0.25">
      <c r="A46" s="35"/>
      <c r="B46" s="49"/>
      <c r="C46" s="43"/>
      <c r="D46" s="49"/>
      <c r="E46" s="49"/>
      <c r="F46" s="43"/>
    </row>
    <row r="47" spans="1:6" x14ac:dyDescent="0.25">
      <c r="A47" s="35"/>
      <c r="B47" s="49"/>
      <c r="C47" s="43"/>
      <c r="D47" s="49"/>
      <c r="E47" s="49"/>
      <c r="F47" s="43"/>
    </row>
    <row r="48" spans="1:6" x14ac:dyDescent="0.25">
      <c r="A48" s="35"/>
      <c r="B48" s="49"/>
      <c r="C48" s="43"/>
      <c r="D48" s="49"/>
      <c r="E48" s="49"/>
      <c r="F48" s="43"/>
    </row>
    <row r="49" spans="1:6" x14ac:dyDescent="0.25">
      <c r="A49" s="35"/>
      <c r="B49" s="49"/>
      <c r="C49" s="43"/>
      <c r="D49" s="49"/>
      <c r="E49" s="49"/>
      <c r="F49" s="43"/>
    </row>
    <row r="50" spans="1:6" x14ac:dyDescent="0.25">
      <c r="A50" s="35"/>
      <c r="B50" s="49"/>
      <c r="C50" s="43"/>
      <c r="D50" s="49"/>
      <c r="E50" s="49"/>
      <c r="F50" s="43"/>
    </row>
    <row r="51" spans="1:6" x14ac:dyDescent="0.25">
      <c r="A51" s="35"/>
      <c r="B51" s="49"/>
      <c r="C51" s="43"/>
      <c r="D51" s="49"/>
      <c r="E51" s="49"/>
      <c r="F51" s="43"/>
    </row>
    <row r="52" spans="1:6" x14ac:dyDescent="0.25">
      <c r="A52" s="35"/>
      <c r="B52" s="49"/>
      <c r="C52" s="43"/>
      <c r="D52" s="49"/>
      <c r="E52" s="49"/>
      <c r="F52" s="43"/>
    </row>
    <row r="53" spans="1:6" x14ac:dyDescent="0.25">
      <c r="A53" s="35"/>
      <c r="B53" s="49"/>
      <c r="C53" s="43"/>
      <c r="D53" s="49"/>
      <c r="E53" s="49"/>
      <c r="F53" s="43"/>
    </row>
    <row r="54" spans="1:6" x14ac:dyDescent="0.25">
      <c r="A54" s="35"/>
      <c r="B54" s="49"/>
      <c r="C54" s="43"/>
      <c r="D54" s="49"/>
      <c r="E54" s="49"/>
      <c r="F54" s="43"/>
    </row>
    <row r="55" spans="1:6" x14ac:dyDescent="0.25">
      <c r="A55" s="35"/>
      <c r="B55" s="49"/>
      <c r="C55" s="43"/>
      <c r="D55" s="49"/>
      <c r="E55" s="49"/>
      <c r="F55" s="43"/>
    </row>
    <row r="56" spans="1:6" x14ac:dyDescent="0.25">
      <c r="A56" s="35"/>
      <c r="B56" s="49"/>
      <c r="C56" s="43"/>
      <c r="D56" s="49"/>
      <c r="E56" s="49"/>
      <c r="F56" s="43"/>
    </row>
    <row r="57" spans="1:6" x14ac:dyDescent="0.25">
      <c r="A57" s="35"/>
      <c r="B57" s="49"/>
      <c r="C57" s="43"/>
      <c r="D57" s="49"/>
      <c r="E57" s="49"/>
      <c r="F57" s="43"/>
    </row>
    <row r="58" spans="1:6" x14ac:dyDescent="0.25">
      <c r="A58" s="35"/>
      <c r="B58" s="49"/>
      <c r="C58" s="43"/>
      <c r="D58" s="49"/>
      <c r="E58" s="49"/>
      <c r="F58" s="43"/>
    </row>
    <row r="59" spans="1:6" x14ac:dyDescent="0.25">
      <c r="A59" s="35"/>
      <c r="B59" s="49"/>
      <c r="C59" s="43"/>
      <c r="D59" s="49"/>
      <c r="E59" s="49"/>
      <c r="F59" s="43"/>
    </row>
    <row r="60" spans="1:6" x14ac:dyDescent="0.25">
      <c r="A60" s="35"/>
      <c r="B60" s="49"/>
      <c r="C60" s="43"/>
      <c r="D60" s="49"/>
      <c r="E60" s="49"/>
      <c r="F60" s="43"/>
    </row>
    <row r="61" spans="1:6" x14ac:dyDescent="0.25">
      <c r="A61" s="35"/>
      <c r="B61" s="49"/>
      <c r="C61" s="43"/>
      <c r="D61" s="49"/>
      <c r="E61" s="49"/>
      <c r="F61" s="43"/>
    </row>
    <row r="62" spans="1:6" x14ac:dyDescent="0.25">
      <c r="A62" s="35"/>
      <c r="B62" s="49"/>
      <c r="C62" s="42"/>
      <c r="D62" s="41"/>
      <c r="E62" s="41"/>
      <c r="F62" s="43"/>
    </row>
    <row r="63" spans="1:6" x14ac:dyDescent="0.25">
      <c r="A63" s="35"/>
      <c r="B63" s="49"/>
      <c r="C63" s="42"/>
    </row>
    <row r="64" spans="1:6" x14ac:dyDescent="0.25">
      <c r="A64" s="35"/>
      <c r="B64" s="49"/>
      <c r="C64" s="42"/>
    </row>
    <row r="65" spans="1:3" x14ac:dyDescent="0.25">
      <c r="A65" s="35"/>
      <c r="B65" s="49"/>
      <c r="C65" s="42"/>
    </row>
    <row r="66" spans="1:3" x14ac:dyDescent="0.25">
      <c r="A66" s="35"/>
      <c r="B66" s="49"/>
      <c r="C66" s="42"/>
    </row>
    <row r="67" spans="1:3" x14ac:dyDescent="0.25">
      <c r="A67" s="35"/>
      <c r="B67" s="49"/>
      <c r="C67" s="42"/>
    </row>
    <row r="68" spans="1:3" x14ac:dyDescent="0.25">
      <c r="A68" s="35"/>
      <c r="B68" s="49"/>
      <c r="C68" s="42"/>
    </row>
    <row r="69" spans="1:3" x14ac:dyDescent="0.25">
      <c r="A69" s="35"/>
      <c r="B69" s="49"/>
      <c r="C69" s="42"/>
    </row>
    <row r="70" spans="1:3" x14ac:dyDescent="0.25">
      <c r="A70" s="35"/>
      <c r="B70" s="49"/>
      <c r="C70" s="42"/>
    </row>
    <row r="71" spans="1:3" x14ac:dyDescent="0.25">
      <c r="A71" s="35"/>
      <c r="B71" s="49"/>
      <c r="C71" s="42"/>
    </row>
    <row r="72" spans="1:3" x14ac:dyDescent="0.25">
      <c r="A72" s="35"/>
      <c r="B72" s="49"/>
      <c r="C72" s="42"/>
    </row>
    <row r="73" spans="1:3" x14ac:dyDescent="0.25">
      <c r="A73" s="35"/>
      <c r="B73" s="49"/>
      <c r="C73" s="42"/>
    </row>
    <row r="74" spans="1:3" x14ac:dyDescent="0.25">
      <c r="A74" s="35"/>
      <c r="B74" s="49"/>
      <c r="C74" s="42"/>
    </row>
    <row r="75" spans="1:3" x14ac:dyDescent="0.25">
      <c r="A75" s="35"/>
      <c r="B75" s="61"/>
      <c r="C75" s="42"/>
    </row>
    <row r="76" spans="1:3" x14ac:dyDescent="0.25">
      <c r="A76" s="35"/>
      <c r="B76" s="65"/>
      <c r="C76" s="43"/>
    </row>
    <row r="77" spans="1:3" x14ac:dyDescent="0.25">
      <c r="A77" s="35">
        <v>1906</v>
      </c>
      <c r="B77" s="65">
        <v>5391445.9681038745</v>
      </c>
      <c r="C77" s="43" t="e">
        <f>((B77/B76)-1)*100</f>
        <v>#DIV/0!</v>
      </c>
    </row>
    <row r="78" spans="1:3" x14ac:dyDescent="0.25">
      <c r="A78" s="35">
        <v>1907</v>
      </c>
      <c r="B78" s="65">
        <v>5503040.4953996772</v>
      </c>
      <c r="C78" s="43">
        <f>((B78/B77)-1)*100</f>
        <v>2.0698441189247241</v>
      </c>
    </row>
    <row r="79" spans="1:3" x14ac:dyDescent="0.25">
      <c r="A79" s="35">
        <v>1908</v>
      </c>
      <c r="B79" s="65">
        <v>5616944.8554557543</v>
      </c>
      <c r="C79" s="43">
        <f>((B79/B78)-1)*100</f>
        <v>2.0698441189247463</v>
      </c>
    </row>
    <row r="80" spans="1:3" x14ac:dyDescent="0.25">
      <c r="A80" s="35">
        <v>1909</v>
      </c>
      <c r="B80" s="65">
        <v>5733206.8582096519</v>
      </c>
      <c r="C80" s="43">
        <f>((B80/B79)-1)*100</f>
        <v>2.0698441189247463</v>
      </c>
    </row>
    <row r="81" spans="1:3" x14ac:dyDescent="0.25">
      <c r="A81" s="35">
        <v>1910</v>
      </c>
      <c r="B81" s="65">
        <v>5851875.3031900944</v>
      </c>
      <c r="C81" s="43">
        <f>((B81/B80)-1)*100</f>
        <v>2.0698441189247463</v>
      </c>
    </row>
    <row r="82" spans="1:3" x14ac:dyDescent="0.25">
      <c r="A82" s="35">
        <v>1911</v>
      </c>
      <c r="C82" s="43">
        <f>((F15/B81)-1)*100</f>
        <v>2.0698441189247463</v>
      </c>
    </row>
    <row r="83" spans="1:3" x14ac:dyDescent="0.25">
      <c r="A83" s="35">
        <v>1912</v>
      </c>
      <c r="B83" s="65">
        <v>6062165.4078280404</v>
      </c>
      <c r="C83" s="43">
        <f>((B83/F15)-1)*100</f>
        <v>1.4928077654119631</v>
      </c>
    </row>
    <row r="84" spans="1:3" x14ac:dyDescent="0.25">
      <c r="A84" s="35">
        <v>1913</v>
      </c>
      <c r="B84" s="65">
        <v>6152661.8837882057</v>
      </c>
      <c r="C84" s="43">
        <f t="shared" ref="C84:C91" si="8">((B84/B83)-1)*100</f>
        <v>1.4928077654118077</v>
      </c>
    </row>
    <row r="85" spans="1:3" x14ac:dyDescent="0.25">
      <c r="A85" s="35">
        <v>1914</v>
      </c>
      <c r="B85" s="65">
        <v>6244509.2981689274</v>
      </c>
      <c r="C85" s="43">
        <f t="shared" si="8"/>
        <v>1.4928077654117855</v>
      </c>
    </row>
    <row r="86" spans="1:3" x14ac:dyDescent="0.25">
      <c r="A86" s="35">
        <v>1915</v>
      </c>
      <c r="B86" s="65">
        <v>6337727.8178838557</v>
      </c>
      <c r="C86" s="43">
        <f t="shared" si="8"/>
        <v>1.4928077654118077</v>
      </c>
    </row>
    <row r="87" spans="1:3" x14ac:dyDescent="0.25">
      <c r="A87" s="35">
        <v>1916</v>
      </c>
      <c r="B87" s="65">
        <v>6432337.9108998897</v>
      </c>
      <c r="C87" s="43">
        <f t="shared" si="8"/>
        <v>1.4928077654118077</v>
      </c>
    </row>
    <row r="88" spans="1:3" x14ac:dyDescent="0.25">
      <c r="A88" s="35">
        <v>1917</v>
      </c>
      <c r="B88" s="65">
        <v>6528360.3507313309</v>
      </c>
      <c r="C88" s="43">
        <f t="shared" si="8"/>
        <v>1.4928077654118077</v>
      </c>
    </row>
    <row r="89" spans="1:3" x14ac:dyDescent="0.25">
      <c r="A89" s="35">
        <v>1918</v>
      </c>
      <c r="B89" s="65">
        <v>6625816.2210011128</v>
      </c>
      <c r="C89" s="43">
        <f t="shared" si="8"/>
        <v>1.4928077654117855</v>
      </c>
    </row>
    <row r="90" spans="1:3" x14ac:dyDescent="0.25">
      <c r="A90" s="35">
        <v>1919</v>
      </c>
      <c r="B90" s="65">
        <v>6724726.9200701322</v>
      </c>
      <c r="C90" s="43">
        <f t="shared" si="8"/>
        <v>1.4928077654118077</v>
      </c>
    </row>
    <row r="91" spans="1:3" x14ac:dyDescent="0.25">
      <c r="A91" s="35">
        <v>1920</v>
      </c>
      <c r="B91" s="65">
        <v>6825114.1657356769</v>
      </c>
      <c r="C91" s="43">
        <f t="shared" si="8"/>
        <v>1.4928077654118077</v>
      </c>
    </row>
    <row r="92" spans="1:3" x14ac:dyDescent="0.25">
      <c r="A92" s="35">
        <v>1921</v>
      </c>
      <c r="C92" s="43">
        <f>((G15/B91)-1)*100</f>
        <v>1.4928077654118077</v>
      </c>
    </row>
    <row r="93" spans="1:3" x14ac:dyDescent="0.25">
      <c r="A93" s="35">
        <v>1922</v>
      </c>
      <c r="B93" s="65">
        <v>7077284.3266953733</v>
      </c>
      <c r="C93" s="43">
        <f>((B93/G15)-1)*100</f>
        <v>2.1695441994423526</v>
      </c>
    </row>
    <row r="94" spans="1:3" x14ac:dyDescent="0.25">
      <c r="A94" s="35">
        <v>1923</v>
      </c>
      <c r="B94" s="65">
        <v>7230829.1382832285</v>
      </c>
      <c r="C94" s="43">
        <f t="shared" ref="C94:C106" si="9">((B94/B93)-1)*100</f>
        <v>2.1695441994422637</v>
      </c>
    </row>
    <row r="95" spans="1:3" x14ac:dyDescent="0.25">
      <c r="A95" s="35">
        <v>1924</v>
      </c>
      <c r="B95" s="65">
        <v>7387705.17242443</v>
      </c>
      <c r="C95" s="43">
        <f t="shared" si="9"/>
        <v>2.1695441994422193</v>
      </c>
    </row>
    <row r="96" spans="1:3" x14ac:dyDescent="0.25">
      <c r="A96" s="35">
        <v>1925</v>
      </c>
      <c r="B96" s="65">
        <v>7547984.7014646595</v>
      </c>
      <c r="C96" s="43">
        <f t="shared" si="9"/>
        <v>2.1695441994422637</v>
      </c>
    </row>
    <row r="97" spans="1:3" x14ac:dyDescent="0.25">
      <c r="A97" s="35">
        <v>1926</v>
      </c>
      <c r="B97" s="65">
        <v>7711741.5657300735</v>
      </c>
      <c r="C97" s="43">
        <f t="shared" si="9"/>
        <v>2.1695441994422415</v>
      </c>
    </row>
    <row r="98" spans="1:3" x14ac:dyDescent="0.25">
      <c r="A98" s="35">
        <v>1927</v>
      </c>
      <c r="B98" s="65">
        <v>7879051.2075453466</v>
      </c>
      <c r="C98" s="43">
        <f t="shared" si="9"/>
        <v>2.1695441994422415</v>
      </c>
    </row>
    <row r="99" spans="1:3" x14ac:dyDescent="0.25">
      <c r="A99" s="35">
        <v>1928</v>
      </c>
      <c r="B99" s="65">
        <v>8049990.7059897287</v>
      </c>
      <c r="C99" s="43">
        <f t="shared" si="9"/>
        <v>2.1695441994422193</v>
      </c>
    </row>
    <row r="100" spans="1:3" x14ac:dyDescent="0.25">
      <c r="A100" s="35">
        <v>1929</v>
      </c>
      <c r="B100" s="65">
        <v>8224638.8124071686</v>
      </c>
      <c r="C100" s="43">
        <f t="shared" si="9"/>
        <v>2.1695441994422415</v>
      </c>
    </row>
    <row r="101" spans="1:3" x14ac:dyDescent="0.25">
      <c r="A101" s="35">
        <v>1930</v>
      </c>
      <c r="B101" s="65">
        <v>8403075.986686822</v>
      </c>
      <c r="C101" s="43">
        <f t="shared" si="9"/>
        <v>2.1695441994422193</v>
      </c>
    </row>
    <row r="102" spans="1:3" x14ac:dyDescent="0.25">
      <c r="A102" s="35">
        <v>1931</v>
      </c>
      <c r="B102" s="65">
        <v>8585384.4343307111</v>
      </c>
      <c r="C102" s="43">
        <f t="shared" si="9"/>
        <v>2.1695441994422637</v>
      </c>
    </row>
    <row r="103" spans="1:3" x14ac:dyDescent="0.25">
      <c r="A103" s="35">
        <v>1932</v>
      </c>
      <c r="B103" s="65">
        <v>8771648.1443255488</v>
      </c>
      <c r="C103" s="43">
        <f t="shared" si="9"/>
        <v>2.1695441994422193</v>
      </c>
    </row>
    <row r="104" spans="1:3" x14ac:dyDescent="0.25">
      <c r="A104" s="35">
        <v>1933</v>
      </c>
      <c r="B104" s="65">
        <v>8961952.9278362487</v>
      </c>
      <c r="C104" s="43">
        <f t="shared" si="9"/>
        <v>2.1695441994422637</v>
      </c>
    </row>
    <row r="105" spans="1:3" x14ac:dyDescent="0.25">
      <c r="A105" s="35">
        <v>1934</v>
      </c>
      <c r="B105" s="65">
        <v>9156386.4577388633</v>
      </c>
      <c r="C105" s="43">
        <f t="shared" si="9"/>
        <v>2.1695441994422415</v>
      </c>
    </row>
    <row r="106" spans="1:3" x14ac:dyDescent="0.25">
      <c r="A106" s="35">
        <v>1935</v>
      </c>
      <c r="B106" s="65">
        <v>9355038.3090112507</v>
      </c>
      <c r="C106" s="43">
        <f t="shared" si="9"/>
        <v>2.1695441994422415</v>
      </c>
    </row>
    <row r="107" spans="1:3" x14ac:dyDescent="0.25">
      <c r="A107" s="35">
        <v>1936</v>
      </c>
      <c r="C107" s="43">
        <f>((H15/B106)-1)*100</f>
        <v>2.1695441994422193</v>
      </c>
    </row>
    <row r="108" spans="1:3" x14ac:dyDescent="0.25">
      <c r="A108" s="35">
        <v>1937</v>
      </c>
      <c r="B108" s="65">
        <v>9729302.7922504768</v>
      </c>
      <c r="C108" s="43">
        <f>((B108/H15)-1)*100</f>
        <v>1.79224515851093</v>
      </c>
    </row>
    <row r="109" spans="1:3" x14ac:dyDescent="0.25">
      <c r="A109" s="35">
        <v>1938</v>
      </c>
      <c r="B109" s="65">
        <v>9903675.7505014706</v>
      </c>
      <c r="C109" s="43">
        <f t="shared" ref="C109:C116" si="10">((B109/B108)-1)*100</f>
        <v>1.7922451585110855</v>
      </c>
    </row>
    <row r="110" spans="1:3" x14ac:dyDescent="0.25">
      <c r="A110" s="35">
        <v>1939</v>
      </c>
      <c r="B110" s="65">
        <v>10081173.899654474</v>
      </c>
      <c r="C110" s="43">
        <f t="shared" si="10"/>
        <v>1.7922451585111299</v>
      </c>
    </row>
    <row r="111" spans="1:3" x14ac:dyDescent="0.25">
      <c r="A111" s="35">
        <v>1940</v>
      </c>
      <c r="B111" s="65">
        <v>10261853.250792118</v>
      </c>
      <c r="C111" s="43">
        <f t="shared" si="10"/>
        <v>1.7922451585111077</v>
      </c>
    </row>
    <row r="112" spans="1:3" x14ac:dyDescent="0.25">
      <c r="A112" s="35">
        <v>1941</v>
      </c>
      <c r="B112" s="65">
        <v>10445770.818852954</v>
      </c>
      <c r="C112" s="43">
        <f t="shared" si="10"/>
        <v>1.7922451585111077</v>
      </c>
    </row>
    <row r="113" spans="1:3" x14ac:dyDescent="0.25">
      <c r="A113" s="35">
        <v>1942</v>
      </c>
      <c r="B113" s="65">
        <v>10632984.640623011</v>
      </c>
      <c r="C113" s="43">
        <f t="shared" si="10"/>
        <v>1.7922451585111077</v>
      </c>
    </row>
    <row r="114" spans="1:3" x14ac:dyDescent="0.25">
      <c r="A114" s="35">
        <v>1943</v>
      </c>
      <c r="B114" s="65">
        <v>10823553.793049807</v>
      </c>
      <c r="C114" s="43">
        <f t="shared" si="10"/>
        <v>1.7922451585111077</v>
      </c>
    </row>
    <row r="115" spans="1:3" x14ac:dyDescent="0.25">
      <c r="A115" s="35">
        <v>1944</v>
      </c>
      <c r="B115" s="65">
        <v>11017538.411884589</v>
      </c>
      <c r="C115" s="43">
        <f t="shared" si="10"/>
        <v>1.7922451585111299</v>
      </c>
    </row>
    <row r="116" spans="1:3" x14ac:dyDescent="0.25">
      <c r="A116" s="35">
        <v>1945</v>
      </c>
      <c r="B116" s="65">
        <v>11214999.710658692</v>
      </c>
      <c r="C116" s="43">
        <f t="shared" si="10"/>
        <v>1.7922451585111077</v>
      </c>
    </row>
    <row r="117" spans="1:3" x14ac:dyDescent="0.25">
      <c r="A117" s="35">
        <v>1946</v>
      </c>
      <c r="C117" s="43">
        <f>((I15/B116)-1)*100</f>
        <v>1.7922451585110855</v>
      </c>
    </row>
    <row r="118" spans="1:3" x14ac:dyDescent="0.25">
      <c r="A118" s="35">
        <v>1947</v>
      </c>
      <c r="B118" s="65">
        <v>11656822.969007235</v>
      </c>
      <c r="C118" s="43">
        <f>((B118/I15)-1)*100</f>
        <v>2.1095214524109007</v>
      </c>
    </row>
    <row r="119" spans="1:3" x14ac:dyDescent="0.25">
      <c r="A119" s="35">
        <v>1948</v>
      </c>
      <c r="B119" s="65">
        <v>11902726.150208</v>
      </c>
      <c r="C119" s="43">
        <f>((B119/B118)-1)*100</f>
        <v>2.1095214524108785</v>
      </c>
    </row>
    <row r="120" spans="1:3" x14ac:dyDescent="0.25">
      <c r="A120" s="35">
        <v>1949</v>
      </c>
      <c r="B120" s="65">
        <v>12153816.711768353</v>
      </c>
      <c r="C120" s="43">
        <f>((B120/B119)-1)*100</f>
        <v>2.1095214524108341</v>
      </c>
    </row>
    <row r="121" spans="1:3" x14ac:dyDescent="0.25">
      <c r="A121" s="35">
        <v>1950</v>
      </c>
      <c r="B121" s="65">
        <v>12410204.082589803</v>
      </c>
      <c r="C121" s="43">
        <f>((B121/B120)-1)*100</f>
        <v>2.1095214524108563</v>
      </c>
    </row>
    <row r="122" spans="1:3" x14ac:dyDescent="0.25">
      <c r="A122" s="35">
        <v>1951</v>
      </c>
      <c r="C122" s="43">
        <f>((J15/B121)-1)*100</f>
        <v>2.1095214524108563</v>
      </c>
    </row>
    <row r="123" spans="1:3" x14ac:dyDescent="0.25">
      <c r="A123" s="35">
        <v>1952</v>
      </c>
      <c r="B123" s="65">
        <v>13004898.554365551</v>
      </c>
      <c r="C123" s="43">
        <f>((B123/J15)-1)*100</f>
        <v>2.6270403595765934</v>
      </c>
    </row>
    <row r="124" spans="1:3" x14ac:dyDescent="0.25">
      <c r="A124" s="35">
        <v>1953</v>
      </c>
      <c r="B124" s="65">
        <v>13346542.488110747</v>
      </c>
      <c r="C124" s="43">
        <f t="shared" ref="C124:C130" si="11">((B124/B123)-1)*100</f>
        <v>2.6270403595767489</v>
      </c>
    </row>
    <row r="125" spans="1:3" x14ac:dyDescent="0.25">
      <c r="A125" s="35">
        <v>1954</v>
      </c>
      <c r="B125" s="65">
        <v>13697161.545881473</v>
      </c>
      <c r="C125" s="43">
        <f t="shared" si="11"/>
        <v>2.6270403595767267</v>
      </c>
    </row>
    <row r="126" spans="1:3" x14ac:dyDescent="0.25">
      <c r="A126" s="35">
        <v>1955</v>
      </c>
      <c r="B126" s="65">
        <v>14056991.507808207</v>
      </c>
      <c r="C126" s="43">
        <f t="shared" si="11"/>
        <v>2.6270403595767489</v>
      </c>
    </row>
    <row r="127" spans="1:3" x14ac:dyDescent="0.25">
      <c r="A127" s="35">
        <v>1956</v>
      </c>
      <c r="B127" s="65">
        <v>14426274.348060604</v>
      </c>
      <c r="C127" s="43">
        <f t="shared" si="11"/>
        <v>2.6270403595767489</v>
      </c>
    </row>
    <row r="128" spans="1:3" x14ac:dyDescent="0.25">
      <c r="A128" s="35">
        <v>1957</v>
      </c>
      <c r="B128" s="65">
        <v>14805258.397567421</v>
      </c>
      <c r="C128" s="43">
        <f t="shared" si="11"/>
        <v>2.6270403595767267</v>
      </c>
    </row>
    <row r="129" spans="1:3" x14ac:dyDescent="0.25">
      <c r="A129" s="35">
        <v>1958</v>
      </c>
      <c r="B129" s="65">
        <v>15194198.511011142</v>
      </c>
      <c r="C129" s="43">
        <f t="shared" si="11"/>
        <v>2.6270403595767489</v>
      </c>
    </row>
    <row r="130" spans="1:3" x14ac:dyDescent="0.25">
      <c r="A130" s="35">
        <v>1959</v>
      </c>
      <c r="B130" s="65">
        <v>15593356.238209613</v>
      </c>
      <c r="C130" s="43">
        <f t="shared" si="11"/>
        <v>2.6270403595767267</v>
      </c>
    </row>
    <row r="131" spans="1:3" x14ac:dyDescent="0.25">
      <c r="A131" s="35">
        <v>1960</v>
      </c>
      <c r="C131" s="43">
        <f>((K15/B130)-1)*100</f>
        <v>2.6270403595767489</v>
      </c>
    </row>
    <row r="132" spans="1:3" x14ac:dyDescent="0.25">
      <c r="A132" s="35"/>
      <c r="B132" s="28"/>
    </row>
    <row r="133" spans="1:3" x14ac:dyDescent="0.25">
      <c r="A133" s="35"/>
      <c r="B133" s="28"/>
    </row>
    <row r="134" spans="1:3" x14ac:dyDescent="0.25">
      <c r="A134" s="35"/>
      <c r="B134" s="28"/>
    </row>
    <row r="135" spans="1:3" x14ac:dyDescent="0.25">
      <c r="A135" s="35"/>
      <c r="B135" s="28"/>
    </row>
    <row r="136" spans="1:3" x14ac:dyDescent="0.25">
      <c r="A136" s="35"/>
      <c r="B136" s="28"/>
    </row>
  </sheetData>
  <mergeCells count="1">
    <mergeCell ref="A22:G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sheetViews>
  <sheetFormatPr defaultRowHeight="13.2" x14ac:dyDescent="0.25"/>
  <cols>
    <col min="1" max="1" width="20.88671875" style="32" customWidth="1"/>
    <col min="2" max="2" width="20.6640625" style="32" customWidth="1"/>
    <col min="3" max="3" width="13.55468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3" width="12.6640625" style="28" customWidth="1"/>
    <col min="14" max="14" width="12" style="28" customWidth="1"/>
    <col min="15" max="15" width="9.109375" style="28"/>
    <col min="16" max="16" width="11.88671875" style="31" customWidth="1"/>
    <col min="17" max="17" width="13.88671875" style="31" customWidth="1"/>
    <col min="18" max="18" width="9.109375" style="32"/>
    <col min="19" max="19" width="11.88671875" style="32" customWidth="1"/>
    <col min="20" max="20" width="11.6640625" style="32" customWidth="1"/>
    <col min="21" max="251" width="9.109375" style="32"/>
    <col min="252" max="252" width="22.5546875" style="32" customWidth="1"/>
    <col min="253" max="253" width="20.33203125" style="32" customWidth="1"/>
    <col min="254" max="254" width="13.5546875" style="32" customWidth="1"/>
    <col min="255" max="255" width="13.6640625" style="32" customWidth="1"/>
    <col min="256" max="256" width="12.44140625" style="32" customWidth="1"/>
    <col min="257" max="257" width="11.88671875" style="32" customWidth="1"/>
    <col min="258" max="258" width="12.44140625" style="32" customWidth="1"/>
    <col min="259" max="259" width="12.5546875" style="32" customWidth="1"/>
    <col min="260" max="260" width="12.33203125" style="32" customWidth="1"/>
    <col min="261" max="263" width="11.88671875" style="32" customWidth="1"/>
    <col min="264" max="264" width="12.6640625" style="32" customWidth="1"/>
    <col min="265" max="265" width="12" style="32" customWidth="1"/>
    <col min="266" max="266" width="9.109375" style="32"/>
    <col min="267" max="267" width="11.88671875" style="32" customWidth="1"/>
    <col min="268" max="268" width="13.88671875" style="32" customWidth="1"/>
    <col min="269" max="269" width="9.109375" style="32"/>
    <col min="270" max="270" width="10.44140625" style="32" bestFit="1" customWidth="1"/>
    <col min="271" max="271" width="9.109375" style="32"/>
    <col min="272" max="272" width="9.44140625" style="32" bestFit="1" customWidth="1"/>
    <col min="273" max="273" width="9.109375" style="32"/>
    <col min="274" max="274" width="8.33203125" style="32" customWidth="1"/>
    <col min="275" max="275" width="11.88671875" style="32" customWidth="1"/>
    <col min="276" max="276" width="11.6640625" style="32" customWidth="1"/>
    <col min="277" max="507" width="9.109375" style="32"/>
    <col min="508" max="508" width="22.5546875" style="32" customWidth="1"/>
    <col min="509" max="509" width="20.33203125" style="32" customWidth="1"/>
    <col min="510" max="510" width="13.5546875" style="32" customWidth="1"/>
    <col min="511" max="511" width="13.6640625" style="32" customWidth="1"/>
    <col min="512" max="512" width="12.44140625" style="32" customWidth="1"/>
    <col min="513" max="513" width="11.88671875" style="32" customWidth="1"/>
    <col min="514" max="514" width="12.44140625" style="32" customWidth="1"/>
    <col min="515" max="515" width="12.5546875" style="32" customWidth="1"/>
    <col min="516" max="516" width="12.33203125" style="32" customWidth="1"/>
    <col min="517" max="519" width="11.88671875" style="32" customWidth="1"/>
    <col min="520" max="520" width="12.6640625" style="32" customWidth="1"/>
    <col min="521" max="521" width="12" style="32" customWidth="1"/>
    <col min="522" max="522" width="9.109375" style="32"/>
    <col min="523" max="523" width="11.88671875" style="32" customWidth="1"/>
    <col min="524" max="524" width="13.88671875" style="32" customWidth="1"/>
    <col min="525" max="525" width="9.109375" style="32"/>
    <col min="526" max="526" width="10.44140625" style="32" bestFit="1" customWidth="1"/>
    <col min="527" max="527" width="9.109375" style="32"/>
    <col min="528" max="528" width="9.44140625" style="32" bestFit="1" customWidth="1"/>
    <col min="529" max="529" width="9.109375" style="32"/>
    <col min="530" max="530" width="8.33203125" style="32" customWidth="1"/>
    <col min="531" max="531" width="11.88671875" style="32" customWidth="1"/>
    <col min="532" max="532" width="11.6640625" style="32" customWidth="1"/>
    <col min="533" max="763" width="9.109375" style="32"/>
    <col min="764" max="764" width="22.5546875" style="32" customWidth="1"/>
    <col min="765" max="765" width="20.33203125" style="32" customWidth="1"/>
    <col min="766" max="766" width="13.5546875" style="32" customWidth="1"/>
    <col min="767" max="767" width="13.6640625" style="32" customWidth="1"/>
    <col min="768" max="768" width="12.44140625" style="32" customWidth="1"/>
    <col min="769" max="769" width="11.88671875" style="32" customWidth="1"/>
    <col min="770" max="770" width="12.44140625" style="32" customWidth="1"/>
    <col min="771" max="771" width="12.5546875" style="32" customWidth="1"/>
    <col min="772" max="772" width="12.33203125" style="32" customWidth="1"/>
    <col min="773" max="775" width="11.88671875" style="32" customWidth="1"/>
    <col min="776" max="776" width="12.6640625" style="32" customWidth="1"/>
    <col min="777" max="777" width="12" style="32" customWidth="1"/>
    <col min="778" max="778" width="9.109375" style="32"/>
    <col min="779" max="779" width="11.88671875" style="32" customWidth="1"/>
    <col min="780" max="780" width="13.88671875" style="32" customWidth="1"/>
    <col min="781" max="781" width="9.109375" style="32"/>
    <col min="782" max="782" width="10.44140625" style="32" bestFit="1" customWidth="1"/>
    <col min="783" max="783" width="9.109375" style="32"/>
    <col min="784" max="784" width="9.44140625" style="32" bestFit="1" customWidth="1"/>
    <col min="785" max="785" width="9.109375" style="32"/>
    <col min="786" max="786" width="8.33203125" style="32" customWidth="1"/>
    <col min="787" max="787" width="11.88671875" style="32" customWidth="1"/>
    <col min="788" max="788" width="11.6640625" style="32" customWidth="1"/>
    <col min="789" max="1019" width="9.109375" style="32"/>
    <col min="1020" max="1020" width="22.5546875" style="32" customWidth="1"/>
    <col min="1021" max="1021" width="20.33203125" style="32" customWidth="1"/>
    <col min="1022" max="1022" width="13.5546875" style="32" customWidth="1"/>
    <col min="1023" max="1023" width="13.6640625" style="32" customWidth="1"/>
    <col min="1024" max="1024" width="12.44140625" style="32" customWidth="1"/>
    <col min="1025" max="1025" width="11.88671875" style="32" customWidth="1"/>
    <col min="1026" max="1026" width="12.44140625" style="32" customWidth="1"/>
    <col min="1027" max="1027" width="12.5546875" style="32" customWidth="1"/>
    <col min="1028" max="1028" width="12.33203125" style="32" customWidth="1"/>
    <col min="1029" max="1031" width="11.88671875" style="32" customWidth="1"/>
    <col min="1032" max="1032" width="12.6640625" style="32" customWidth="1"/>
    <col min="1033" max="1033" width="12" style="32" customWidth="1"/>
    <col min="1034" max="1034" width="9.109375" style="32"/>
    <col min="1035" max="1035" width="11.88671875" style="32" customWidth="1"/>
    <col min="1036" max="1036" width="13.88671875" style="32" customWidth="1"/>
    <col min="1037" max="1037" width="9.109375" style="32"/>
    <col min="1038" max="1038" width="10.44140625" style="32" bestFit="1" customWidth="1"/>
    <col min="1039" max="1039" width="9.109375" style="32"/>
    <col min="1040" max="1040" width="9.44140625" style="32" bestFit="1" customWidth="1"/>
    <col min="1041" max="1041" width="9.109375" style="32"/>
    <col min="1042" max="1042" width="8.33203125" style="32" customWidth="1"/>
    <col min="1043" max="1043" width="11.88671875" style="32" customWidth="1"/>
    <col min="1044" max="1044" width="11.6640625" style="32" customWidth="1"/>
    <col min="1045" max="1275" width="9.109375" style="32"/>
    <col min="1276" max="1276" width="22.5546875" style="32" customWidth="1"/>
    <col min="1277" max="1277" width="20.33203125" style="32" customWidth="1"/>
    <col min="1278" max="1278" width="13.5546875" style="32" customWidth="1"/>
    <col min="1279" max="1279" width="13.6640625" style="32" customWidth="1"/>
    <col min="1280" max="1280" width="12.44140625" style="32" customWidth="1"/>
    <col min="1281" max="1281" width="11.88671875" style="32" customWidth="1"/>
    <col min="1282" max="1282" width="12.44140625" style="32" customWidth="1"/>
    <col min="1283" max="1283" width="12.5546875" style="32" customWidth="1"/>
    <col min="1284" max="1284" width="12.33203125" style="32" customWidth="1"/>
    <col min="1285" max="1287" width="11.88671875" style="32" customWidth="1"/>
    <col min="1288" max="1288" width="12.6640625" style="32" customWidth="1"/>
    <col min="1289" max="1289" width="12" style="32" customWidth="1"/>
    <col min="1290" max="1290" width="9.109375" style="32"/>
    <col min="1291" max="1291" width="11.88671875" style="32" customWidth="1"/>
    <col min="1292" max="1292" width="13.88671875" style="32" customWidth="1"/>
    <col min="1293" max="1293" width="9.109375" style="32"/>
    <col min="1294" max="1294" width="10.44140625" style="32" bestFit="1" customWidth="1"/>
    <col min="1295" max="1295" width="9.109375" style="32"/>
    <col min="1296" max="1296" width="9.44140625" style="32" bestFit="1" customWidth="1"/>
    <col min="1297" max="1297" width="9.109375" style="32"/>
    <col min="1298" max="1298" width="8.33203125" style="32" customWidth="1"/>
    <col min="1299" max="1299" width="11.88671875" style="32" customWidth="1"/>
    <col min="1300" max="1300" width="11.6640625" style="32" customWidth="1"/>
    <col min="1301" max="1531" width="9.109375" style="32"/>
    <col min="1532" max="1532" width="22.5546875" style="32" customWidth="1"/>
    <col min="1533" max="1533" width="20.33203125" style="32" customWidth="1"/>
    <col min="1534" max="1534" width="13.5546875" style="32" customWidth="1"/>
    <col min="1535" max="1535" width="13.6640625" style="32" customWidth="1"/>
    <col min="1536" max="1536" width="12.44140625" style="32" customWidth="1"/>
    <col min="1537" max="1537" width="11.88671875" style="32" customWidth="1"/>
    <col min="1538" max="1538" width="12.44140625" style="32" customWidth="1"/>
    <col min="1539" max="1539" width="12.5546875" style="32" customWidth="1"/>
    <col min="1540" max="1540" width="12.33203125" style="32" customWidth="1"/>
    <col min="1541" max="1543" width="11.88671875" style="32" customWidth="1"/>
    <col min="1544" max="1544" width="12.6640625" style="32" customWidth="1"/>
    <col min="1545" max="1545" width="12" style="32" customWidth="1"/>
    <col min="1546" max="1546" width="9.109375" style="32"/>
    <col min="1547" max="1547" width="11.88671875" style="32" customWidth="1"/>
    <col min="1548" max="1548" width="13.88671875" style="32" customWidth="1"/>
    <col min="1549" max="1549" width="9.109375" style="32"/>
    <col min="1550" max="1550" width="10.44140625" style="32" bestFit="1" customWidth="1"/>
    <col min="1551" max="1551" width="9.109375" style="32"/>
    <col min="1552" max="1552" width="9.44140625" style="32" bestFit="1" customWidth="1"/>
    <col min="1553" max="1553" width="9.109375" style="32"/>
    <col min="1554" max="1554" width="8.33203125" style="32" customWidth="1"/>
    <col min="1555" max="1555" width="11.88671875" style="32" customWidth="1"/>
    <col min="1556" max="1556" width="11.6640625" style="32" customWidth="1"/>
    <col min="1557" max="1787" width="9.109375" style="32"/>
    <col min="1788" max="1788" width="22.5546875" style="32" customWidth="1"/>
    <col min="1789" max="1789" width="20.33203125" style="32" customWidth="1"/>
    <col min="1790" max="1790" width="13.5546875" style="32" customWidth="1"/>
    <col min="1791" max="1791" width="13.6640625" style="32" customWidth="1"/>
    <col min="1792" max="1792" width="12.44140625" style="32" customWidth="1"/>
    <col min="1793" max="1793" width="11.88671875" style="32" customWidth="1"/>
    <col min="1794" max="1794" width="12.44140625" style="32" customWidth="1"/>
    <col min="1795" max="1795" width="12.5546875" style="32" customWidth="1"/>
    <col min="1796" max="1796" width="12.33203125" style="32" customWidth="1"/>
    <col min="1797" max="1799" width="11.88671875" style="32" customWidth="1"/>
    <col min="1800" max="1800" width="12.6640625" style="32" customWidth="1"/>
    <col min="1801" max="1801" width="12" style="32" customWidth="1"/>
    <col min="1802" max="1802" width="9.109375" style="32"/>
    <col min="1803" max="1803" width="11.88671875" style="32" customWidth="1"/>
    <col min="1804" max="1804" width="13.88671875" style="32" customWidth="1"/>
    <col min="1805" max="1805" width="9.109375" style="32"/>
    <col min="1806" max="1806" width="10.44140625" style="32" bestFit="1" customWidth="1"/>
    <col min="1807" max="1807" width="9.109375" style="32"/>
    <col min="1808" max="1808" width="9.44140625" style="32" bestFit="1" customWidth="1"/>
    <col min="1809" max="1809" width="9.109375" style="32"/>
    <col min="1810" max="1810" width="8.33203125" style="32" customWidth="1"/>
    <col min="1811" max="1811" width="11.88671875" style="32" customWidth="1"/>
    <col min="1812" max="1812" width="11.6640625" style="32" customWidth="1"/>
    <col min="1813" max="2043" width="9.109375" style="32"/>
    <col min="2044" max="2044" width="22.5546875" style="32" customWidth="1"/>
    <col min="2045" max="2045" width="20.33203125" style="32" customWidth="1"/>
    <col min="2046" max="2046" width="13.5546875" style="32" customWidth="1"/>
    <col min="2047" max="2047" width="13.6640625" style="32" customWidth="1"/>
    <col min="2048" max="2048" width="12.44140625" style="32" customWidth="1"/>
    <col min="2049" max="2049" width="11.88671875" style="32" customWidth="1"/>
    <col min="2050" max="2050" width="12.44140625" style="32" customWidth="1"/>
    <col min="2051" max="2051" width="12.5546875" style="32" customWidth="1"/>
    <col min="2052" max="2052" width="12.33203125" style="32" customWidth="1"/>
    <col min="2053" max="2055" width="11.88671875" style="32" customWidth="1"/>
    <col min="2056" max="2056" width="12.6640625" style="32" customWidth="1"/>
    <col min="2057" max="2057" width="12" style="32" customWidth="1"/>
    <col min="2058" max="2058" width="9.109375" style="32"/>
    <col min="2059" max="2059" width="11.88671875" style="32" customWidth="1"/>
    <col min="2060" max="2060" width="13.88671875" style="32" customWidth="1"/>
    <col min="2061" max="2061" width="9.109375" style="32"/>
    <col min="2062" max="2062" width="10.44140625" style="32" bestFit="1" customWidth="1"/>
    <col min="2063" max="2063" width="9.109375" style="32"/>
    <col min="2064" max="2064" width="9.44140625" style="32" bestFit="1" customWidth="1"/>
    <col min="2065" max="2065" width="9.109375" style="32"/>
    <col min="2066" max="2066" width="8.33203125" style="32" customWidth="1"/>
    <col min="2067" max="2067" width="11.88671875" style="32" customWidth="1"/>
    <col min="2068" max="2068" width="11.6640625" style="32" customWidth="1"/>
    <col min="2069" max="2299" width="9.109375" style="32"/>
    <col min="2300" max="2300" width="22.5546875" style="32" customWidth="1"/>
    <col min="2301" max="2301" width="20.33203125" style="32" customWidth="1"/>
    <col min="2302" max="2302" width="13.5546875" style="32" customWidth="1"/>
    <col min="2303" max="2303" width="13.6640625" style="32" customWidth="1"/>
    <col min="2304" max="2304" width="12.44140625" style="32" customWidth="1"/>
    <col min="2305" max="2305" width="11.88671875" style="32" customWidth="1"/>
    <col min="2306" max="2306" width="12.44140625" style="32" customWidth="1"/>
    <col min="2307" max="2307" width="12.5546875" style="32" customWidth="1"/>
    <col min="2308" max="2308" width="12.33203125" style="32" customWidth="1"/>
    <col min="2309" max="2311" width="11.88671875" style="32" customWidth="1"/>
    <col min="2312" max="2312" width="12.6640625" style="32" customWidth="1"/>
    <col min="2313" max="2313" width="12" style="32" customWidth="1"/>
    <col min="2314" max="2314" width="9.109375" style="32"/>
    <col min="2315" max="2315" width="11.88671875" style="32" customWidth="1"/>
    <col min="2316" max="2316" width="13.88671875" style="32" customWidth="1"/>
    <col min="2317" max="2317" width="9.109375" style="32"/>
    <col min="2318" max="2318" width="10.44140625" style="32" bestFit="1" customWidth="1"/>
    <col min="2319" max="2319" width="9.109375" style="32"/>
    <col min="2320" max="2320" width="9.44140625" style="32" bestFit="1" customWidth="1"/>
    <col min="2321" max="2321" width="9.109375" style="32"/>
    <col min="2322" max="2322" width="8.33203125" style="32" customWidth="1"/>
    <col min="2323" max="2323" width="11.88671875" style="32" customWidth="1"/>
    <col min="2324" max="2324" width="11.6640625" style="32" customWidth="1"/>
    <col min="2325" max="2555" width="9.109375" style="32"/>
    <col min="2556" max="2556" width="22.5546875" style="32" customWidth="1"/>
    <col min="2557" max="2557" width="20.33203125" style="32" customWidth="1"/>
    <col min="2558" max="2558" width="13.5546875" style="32" customWidth="1"/>
    <col min="2559" max="2559" width="13.6640625" style="32" customWidth="1"/>
    <col min="2560" max="2560" width="12.44140625" style="32" customWidth="1"/>
    <col min="2561" max="2561" width="11.88671875" style="32" customWidth="1"/>
    <col min="2562" max="2562" width="12.44140625" style="32" customWidth="1"/>
    <col min="2563" max="2563" width="12.5546875" style="32" customWidth="1"/>
    <col min="2564" max="2564" width="12.33203125" style="32" customWidth="1"/>
    <col min="2565" max="2567" width="11.88671875" style="32" customWidth="1"/>
    <col min="2568" max="2568" width="12.6640625" style="32" customWidth="1"/>
    <col min="2569" max="2569" width="12" style="32" customWidth="1"/>
    <col min="2570" max="2570" width="9.109375" style="32"/>
    <col min="2571" max="2571" width="11.88671875" style="32" customWidth="1"/>
    <col min="2572" max="2572" width="13.88671875" style="32" customWidth="1"/>
    <col min="2573" max="2573" width="9.109375" style="32"/>
    <col min="2574" max="2574" width="10.44140625" style="32" bestFit="1" customWidth="1"/>
    <col min="2575" max="2575" width="9.109375" style="32"/>
    <col min="2576" max="2576" width="9.44140625" style="32" bestFit="1" customWidth="1"/>
    <col min="2577" max="2577" width="9.109375" style="32"/>
    <col min="2578" max="2578" width="8.33203125" style="32" customWidth="1"/>
    <col min="2579" max="2579" width="11.88671875" style="32" customWidth="1"/>
    <col min="2580" max="2580" width="11.6640625" style="32" customWidth="1"/>
    <col min="2581" max="2811" width="9.109375" style="32"/>
    <col min="2812" max="2812" width="22.5546875" style="32" customWidth="1"/>
    <col min="2813" max="2813" width="20.33203125" style="32" customWidth="1"/>
    <col min="2814" max="2814" width="13.5546875" style="32" customWidth="1"/>
    <col min="2815" max="2815" width="13.6640625" style="32" customWidth="1"/>
    <col min="2816" max="2816" width="12.44140625" style="32" customWidth="1"/>
    <col min="2817" max="2817" width="11.88671875" style="32" customWidth="1"/>
    <col min="2818" max="2818" width="12.44140625" style="32" customWidth="1"/>
    <col min="2819" max="2819" width="12.5546875" style="32" customWidth="1"/>
    <col min="2820" max="2820" width="12.33203125" style="32" customWidth="1"/>
    <col min="2821" max="2823" width="11.88671875" style="32" customWidth="1"/>
    <col min="2824" max="2824" width="12.6640625" style="32" customWidth="1"/>
    <col min="2825" max="2825" width="12" style="32" customWidth="1"/>
    <col min="2826" max="2826" width="9.109375" style="32"/>
    <col min="2827" max="2827" width="11.88671875" style="32" customWidth="1"/>
    <col min="2828" max="2828" width="13.88671875" style="32" customWidth="1"/>
    <col min="2829" max="2829" width="9.109375" style="32"/>
    <col min="2830" max="2830" width="10.44140625" style="32" bestFit="1" customWidth="1"/>
    <col min="2831" max="2831" width="9.109375" style="32"/>
    <col min="2832" max="2832" width="9.44140625" style="32" bestFit="1" customWidth="1"/>
    <col min="2833" max="2833" width="9.109375" style="32"/>
    <col min="2834" max="2834" width="8.33203125" style="32" customWidth="1"/>
    <col min="2835" max="2835" width="11.88671875" style="32" customWidth="1"/>
    <col min="2836" max="2836" width="11.6640625" style="32" customWidth="1"/>
    <col min="2837" max="3067" width="9.109375" style="32"/>
    <col min="3068" max="3068" width="22.5546875" style="32" customWidth="1"/>
    <col min="3069" max="3069" width="20.33203125" style="32" customWidth="1"/>
    <col min="3070" max="3070" width="13.5546875" style="32" customWidth="1"/>
    <col min="3071" max="3071" width="13.6640625" style="32" customWidth="1"/>
    <col min="3072" max="3072" width="12.44140625" style="32" customWidth="1"/>
    <col min="3073" max="3073" width="11.88671875" style="32" customWidth="1"/>
    <col min="3074" max="3074" width="12.44140625" style="32" customWidth="1"/>
    <col min="3075" max="3075" width="12.5546875" style="32" customWidth="1"/>
    <col min="3076" max="3076" width="12.33203125" style="32" customWidth="1"/>
    <col min="3077" max="3079" width="11.88671875" style="32" customWidth="1"/>
    <col min="3080" max="3080" width="12.6640625" style="32" customWidth="1"/>
    <col min="3081" max="3081" width="12" style="32" customWidth="1"/>
    <col min="3082" max="3082" width="9.109375" style="32"/>
    <col min="3083" max="3083" width="11.88671875" style="32" customWidth="1"/>
    <col min="3084" max="3084" width="13.88671875" style="32" customWidth="1"/>
    <col min="3085" max="3085" width="9.109375" style="32"/>
    <col min="3086" max="3086" width="10.44140625" style="32" bestFit="1" customWidth="1"/>
    <col min="3087" max="3087" width="9.109375" style="32"/>
    <col min="3088" max="3088" width="9.44140625" style="32" bestFit="1" customWidth="1"/>
    <col min="3089" max="3089" width="9.109375" style="32"/>
    <col min="3090" max="3090" width="8.33203125" style="32" customWidth="1"/>
    <col min="3091" max="3091" width="11.88671875" style="32" customWidth="1"/>
    <col min="3092" max="3092" width="11.6640625" style="32" customWidth="1"/>
    <col min="3093" max="3323" width="9.109375" style="32"/>
    <col min="3324" max="3324" width="22.5546875" style="32" customWidth="1"/>
    <col min="3325" max="3325" width="20.33203125" style="32" customWidth="1"/>
    <col min="3326" max="3326" width="13.5546875" style="32" customWidth="1"/>
    <col min="3327" max="3327" width="13.6640625" style="32" customWidth="1"/>
    <col min="3328" max="3328" width="12.44140625" style="32" customWidth="1"/>
    <col min="3329" max="3329" width="11.88671875" style="32" customWidth="1"/>
    <col min="3330" max="3330" width="12.44140625" style="32" customWidth="1"/>
    <col min="3331" max="3331" width="12.5546875" style="32" customWidth="1"/>
    <col min="3332" max="3332" width="12.33203125" style="32" customWidth="1"/>
    <col min="3333" max="3335" width="11.88671875" style="32" customWidth="1"/>
    <col min="3336" max="3336" width="12.6640625" style="32" customWidth="1"/>
    <col min="3337" max="3337" width="12" style="32" customWidth="1"/>
    <col min="3338" max="3338" width="9.109375" style="32"/>
    <col min="3339" max="3339" width="11.88671875" style="32" customWidth="1"/>
    <col min="3340" max="3340" width="13.88671875" style="32" customWidth="1"/>
    <col min="3341" max="3341" width="9.109375" style="32"/>
    <col min="3342" max="3342" width="10.44140625" style="32" bestFit="1" customWidth="1"/>
    <col min="3343" max="3343" width="9.109375" style="32"/>
    <col min="3344" max="3344" width="9.44140625" style="32" bestFit="1" customWidth="1"/>
    <col min="3345" max="3345" width="9.109375" style="32"/>
    <col min="3346" max="3346" width="8.33203125" style="32" customWidth="1"/>
    <col min="3347" max="3347" width="11.88671875" style="32" customWidth="1"/>
    <col min="3348" max="3348" width="11.6640625" style="32" customWidth="1"/>
    <col min="3349" max="3579" width="9.109375" style="32"/>
    <col min="3580" max="3580" width="22.5546875" style="32" customWidth="1"/>
    <col min="3581" max="3581" width="20.33203125" style="32" customWidth="1"/>
    <col min="3582" max="3582" width="13.5546875" style="32" customWidth="1"/>
    <col min="3583" max="3583" width="13.6640625" style="32" customWidth="1"/>
    <col min="3584" max="3584" width="12.44140625" style="32" customWidth="1"/>
    <col min="3585" max="3585" width="11.88671875" style="32" customWidth="1"/>
    <col min="3586" max="3586" width="12.44140625" style="32" customWidth="1"/>
    <col min="3587" max="3587" width="12.5546875" style="32" customWidth="1"/>
    <col min="3588" max="3588" width="12.33203125" style="32" customWidth="1"/>
    <col min="3589" max="3591" width="11.88671875" style="32" customWidth="1"/>
    <col min="3592" max="3592" width="12.6640625" style="32" customWidth="1"/>
    <col min="3593" max="3593" width="12" style="32" customWidth="1"/>
    <col min="3594" max="3594" width="9.109375" style="32"/>
    <col min="3595" max="3595" width="11.88671875" style="32" customWidth="1"/>
    <col min="3596" max="3596" width="13.88671875" style="32" customWidth="1"/>
    <col min="3597" max="3597" width="9.109375" style="32"/>
    <col min="3598" max="3598" width="10.44140625" style="32" bestFit="1" customWidth="1"/>
    <col min="3599" max="3599" width="9.109375" style="32"/>
    <col min="3600" max="3600" width="9.44140625" style="32" bestFit="1" customWidth="1"/>
    <col min="3601" max="3601" width="9.109375" style="32"/>
    <col min="3602" max="3602" width="8.33203125" style="32" customWidth="1"/>
    <col min="3603" max="3603" width="11.88671875" style="32" customWidth="1"/>
    <col min="3604" max="3604" width="11.6640625" style="32" customWidth="1"/>
    <col min="3605" max="3835" width="9.109375" style="32"/>
    <col min="3836" max="3836" width="22.5546875" style="32" customWidth="1"/>
    <col min="3837" max="3837" width="20.33203125" style="32" customWidth="1"/>
    <col min="3838" max="3838" width="13.5546875" style="32" customWidth="1"/>
    <col min="3839" max="3839" width="13.6640625" style="32" customWidth="1"/>
    <col min="3840" max="3840" width="12.44140625" style="32" customWidth="1"/>
    <col min="3841" max="3841" width="11.88671875" style="32" customWidth="1"/>
    <col min="3842" max="3842" width="12.44140625" style="32" customWidth="1"/>
    <col min="3843" max="3843" width="12.5546875" style="32" customWidth="1"/>
    <col min="3844" max="3844" width="12.33203125" style="32" customWidth="1"/>
    <col min="3845" max="3847" width="11.88671875" style="32" customWidth="1"/>
    <col min="3848" max="3848" width="12.6640625" style="32" customWidth="1"/>
    <col min="3849" max="3849" width="12" style="32" customWidth="1"/>
    <col min="3850" max="3850" width="9.109375" style="32"/>
    <col min="3851" max="3851" width="11.88671875" style="32" customWidth="1"/>
    <col min="3852" max="3852" width="13.88671875" style="32" customWidth="1"/>
    <col min="3853" max="3853" width="9.109375" style="32"/>
    <col min="3854" max="3854" width="10.44140625" style="32" bestFit="1" customWidth="1"/>
    <col min="3855" max="3855" width="9.109375" style="32"/>
    <col min="3856" max="3856" width="9.44140625" style="32" bestFit="1" customWidth="1"/>
    <col min="3857" max="3857" width="9.109375" style="32"/>
    <col min="3858" max="3858" width="8.33203125" style="32" customWidth="1"/>
    <col min="3859" max="3859" width="11.88671875" style="32" customWidth="1"/>
    <col min="3860" max="3860" width="11.6640625" style="32" customWidth="1"/>
    <col min="3861" max="4091" width="9.109375" style="32"/>
    <col min="4092" max="4092" width="22.5546875" style="32" customWidth="1"/>
    <col min="4093" max="4093" width="20.33203125" style="32" customWidth="1"/>
    <col min="4094" max="4094" width="13.5546875" style="32" customWidth="1"/>
    <col min="4095" max="4095" width="13.6640625" style="32" customWidth="1"/>
    <col min="4096" max="4096" width="12.44140625" style="32" customWidth="1"/>
    <col min="4097" max="4097" width="11.88671875" style="32" customWidth="1"/>
    <col min="4098" max="4098" width="12.44140625" style="32" customWidth="1"/>
    <col min="4099" max="4099" width="12.5546875" style="32" customWidth="1"/>
    <col min="4100" max="4100" width="12.33203125" style="32" customWidth="1"/>
    <col min="4101" max="4103" width="11.88671875" style="32" customWidth="1"/>
    <col min="4104" max="4104" width="12.6640625" style="32" customWidth="1"/>
    <col min="4105" max="4105" width="12" style="32" customWidth="1"/>
    <col min="4106" max="4106" width="9.109375" style="32"/>
    <col min="4107" max="4107" width="11.88671875" style="32" customWidth="1"/>
    <col min="4108" max="4108" width="13.88671875" style="32" customWidth="1"/>
    <col min="4109" max="4109" width="9.109375" style="32"/>
    <col min="4110" max="4110" width="10.44140625" style="32" bestFit="1" customWidth="1"/>
    <col min="4111" max="4111" width="9.109375" style="32"/>
    <col min="4112" max="4112" width="9.44140625" style="32" bestFit="1" customWidth="1"/>
    <col min="4113" max="4113" width="9.109375" style="32"/>
    <col min="4114" max="4114" width="8.33203125" style="32" customWidth="1"/>
    <col min="4115" max="4115" width="11.88671875" style="32" customWidth="1"/>
    <col min="4116" max="4116" width="11.6640625" style="32" customWidth="1"/>
    <col min="4117" max="4347" width="9.109375" style="32"/>
    <col min="4348" max="4348" width="22.5546875" style="32" customWidth="1"/>
    <col min="4349" max="4349" width="20.33203125" style="32" customWidth="1"/>
    <col min="4350" max="4350" width="13.5546875" style="32" customWidth="1"/>
    <col min="4351" max="4351" width="13.6640625" style="32" customWidth="1"/>
    <col min="4352" max="4352" width="12.44140625" style="32" customWidth="1"/>
    <col min="4353" max="4353" width="11.88671875" style="32" customWidth="1"/>
    <col min="4354" max="4354" width="12.44140625" style="32" customWidth="1"/>
    <col min="4355" max="4355" width="12.5546875" style="32" customWidth="1"/>
    <col min="4356" max="4356" width="12.33203125" style="32" customWidth="1"/>
    <col min="4357" max="4359" width="11.88671875" style="32" customWidth="1"/>
    <col min="4360" max="4360" width="12.6640625" style="32" customWidth="1"/>
    <col min="4361" max="4361" width="12" style="32" customWidth="1"/>
    <col min="4362" max="4362" width="9.109375" style="32"/>
    <col min="4363" max="4363" width="11.88671875" style="32" customWidth="1"/>
    <col min="4364" max="4364" width="13.88671875" style="32" customWidth="1"/>
    <col min="4365" max="4365" width="9.109375" style="32"/>
    <col min="4366" max="4366" width="10.44140625" style="32" bestFit="1" customWidth="1"/>
    <col min="4367" max="4367" width="9.109375" style="32"/>
    <col min="4368" max="4368" width="9.44140625" style="32" bestFit="1" customWidth="1"/>
    <col min="4369" max="4369" width="9.109375" style="32"/>
    <col min="4370" max="4370" width="8.33203125" style="32" customWidth="1"/>
    <col min="4371" max="4371" width="11.88671875" style="32" customWidth="1"/>
    <col min="4372" max="4372" width="11.6640625" style="32" customWidth="1"/>
    <col min="4373" max="4603" width="9.109375" style="32"/>
    <col min="4604" max="4604" width="22.5546875" style="32" customWidth="1"/>
    <col min="4605" max="4605" width="20.33203125" style="32" customWidth="1"/>
    <col min="4606" max="4606" width="13.5546875" style="32" customWidth="1"/>
    <col min="4607" max="4607" width="13.6640625" style="32" customWidth="1"/>
    <col min="4608" max="4608" width="12.44140625" style="32" customWidth="1"/>
    <col min="4609" max="4609" width="11.88671875" style="32" customWidth="1"/>
    <col min="4610" max="4610" width="12.44140625" style="32" customWidth="1"/>
    <col min="4611" max="4611" width="12.5546875" style="32" customWidth="1"/>
    <col min="4612" max="4612" width="12.33203125" style="32" customWidth="1"/>
    <col min="4613" max="4615" width="11.88671875" style="32" customWidth="1"/>
    <col min="4616" max="4616" width="12.6640625" style="32" customWidth="1"/>
    <col min="4617" max="4617" width="12" style="32" customWidth="1"/>
    <col min="4618" max="4618" width="9.109375" style="32"/>
    <col min="4619" max="4619" width="11.88671875" style="32" customWidth="1"/>
    <col min="4620" max="4620" width="13.88671875" style="32" customWidth="1"/>
    <col min="4621" max="4621" width="9.109375" style="32"/>
    <col min="4622" max="4622" width="10.44140625" style="32" bestFit="1" customWidth="1"/>
    <col min="4623" max="4623" width="9.109375" style="32"/>
    <col min="4624" max="4624" width="9.44140625" style="32" bestFit="1" customWidth="1"/>
    <col min="4625" max="4625" width="9.109375" style="32"/>
    <col min="4626" max="4626" width="8.33203125" style="32" customWidth="1"/>
    <col min="4627" max="4627" width="11.88671875" style="32" customWidth="1"/>
    <col min="4628" max="4628" width="11.6640625" style="32" customWidth="1"/>
    <col min="4629" max="4859" width="9.109375" style="32"/>
    <col min="4860" max="4860" width="22.5546875" style="32" customWidth="1"/>
    <col min="4861" max="4861" width="20.33203125" style="32" customWidth="1"/>
    <col min="4862" max="4862" width="13.5546875" style="32" customWidth="1"/>
    <col min="4863" max="4863" width="13.6640625" style="32" customWidth="1"/>
    <col min="4864" max="4864" width="12.44140625" style="32" customWidth="1"/>
    <col min="4865" max="4865" width="11.88671875" style="32" customWidth="1"/>
    <col min="4866" max="4866" width="12.44140625" style="32" customWidth="1"/>
    <col min="4867" max="4867" width="12.5546875" style="32" customWidth="1"/>
    <col min="4868" max="4868" width="12.33203125" style="32" customWidth="1"/>
    <col min="4869" max="4871" width="11.88671875" style="32" customWidth="1"/>
    <col min="4872" max="4872" width="12.6640625" style="32" customWidth="1"/>
    <col min="4873" max="4873" width="12" style="32" customWidth="1"/>
    <col min="4874" max="4874" width="9.109375" style="32"/>
    <col min="4875" max="4875" width="11.88671875" style="32" customWidth="1"/>
    <col min="4876" max="4876" width="13.88671875" style="32" customWidth="1"/>
    <col min="4877" max="4877" width="9.109375" style="32"/>
    <col min="4878" max="4878" width="10.44140625" style="32" bestFit="1" customWidth="1"/>
    <col min="4879" max="4879" width="9.109375" style="32"/>
    <col min="4880" max="4880" width="9.44140625" style="32" bestFit="1" customWidth="1"/>
    <col min="4881" max="4881" width="9.109375" style="32"/>
    <col min="4882" max="4882" width="8.33203125" style="32" customWidth="1"/>
    <col min="4883" max="4883" width="11.88671875" style="32" customWidth="1"/>
    <col min="4884" max="4884" width="11.6640625" style="32" customWidth="1"/>
    <col min="4885" max="5115" width="9.109375" style="32"/>
    <col min="5116" max="5116" width="22.5546875" style="32" customWidth="1"/>
    <col min="5117" max="5117" width="20.33203125" style="32" customWidth="1"/>
    <col min="5118" max="5118" width="13.5546875" style="32" customWidth="1"/>
    <col min="5119" max="5119" width="13.6640625" style="32" customWidth="1"/>
    <col min="5120" max="5120" width="12.44140625" style="32" customWidth="1"/>
    <col min="5121" max="5121" width="11.88671875" style="32" customWidth="1"/>
    <col min="5122" max="5122" width="12.44140625" style="32" customWidth="1"/>
    <col min="5123" max="5123" width="12.5546875" style="32" customWidth="1"/>
    <col min="5124" max="5124" width="12.33203125" style="32" customWidth="1"/>
    <col min="5125" max="5127" width="11.88671875" style="32" customWidth="1"/>
    <col min="5128" max="5128" width="12.6640625" style="32" customWidth="1"/>
    <col min="5129" max="5129" width="12" style="32" customWidth="1"/>
    <col min="5130" max="5130" width="9.109375" style="32"/>
    <col min="5131" max="5131" width="11.88671875" style="32" customWidth="1"/>
    <col min="5132" max="5132" width="13.88671875" style="32" customWidth="1"/>
    <col min="5133" max="5133" width="9.109375" style="32"/>
    <col min="5134" max="5134" width="10.44140625" style="32" bestFit="1" customWidth="1"/>
    <col min="5135" max="5135" width="9.109375" style="32"/>
    <col min="5136" max="5136" width="9.44140625" style="32" bestFit="1" customWidth="1"/>
    <col min="5137" max="5137" width="9.109375" style="32"/>
    <col min="5138" max="5138" width="8.33203125" style="32" customWidth="1"/>
    <col min="5139" max="5139" width="11.88671875" style="32" customWidth="1"/>
    <col min="5140" max="5140" width="11.6640625" style="32" customWidth="1"/>
    <col min="5141" max="5371" width="9.109375" style="32"/>
    <col min="5372" max="5372" width="22.5546875" style="32" customWidth="1"/>
    <col min="5373" max="5373" width="20.33203125" style="32" customWidth="1"/>
    <col min="5374" max="5374" width="13.5546875" style="32" customWidth="1"/>
    <col min="5375" max="5375" width="13.6640625" style="32" customWidth="1"/>
    <col min="5376" max="5376" width="12.44140625" style="32" customWidth="1"/>
    <col min="5377" max="5377" width="11.88671875" style="32" customWidth="1"/>
    <col min="5378" max="5378" width="12.44140625" style="32" customWidth="1"/>
    <col min="5379" max="5379" width="12.5546875" style="32" customWidth="1"/>
    <col min="5380" max="5380" width="12.33203125" style="32" customWidth="1"/>
    <col min="5381" max="5383" width="11.88671875" style="32" customWidth="1"/>
    <col min="5384" max="5384" width="12.6640625" style="32" customWidth="1"/>
    <col min="5385" max="5385" width="12" style="32" customWidth="1"/>
    <col min="5386" max="5386" width="9.109375" style="32"/>
    <col min="5387" max="5387" width="11.88671875" style="32" customWidth="1"/>
    <col min="5388" max="5388" width="13.88671875" style="32" customWidth="1"/>
    <col min="5389" max="5389" width="9.109375" style="32"/>
    <col min="5390" max="5390" width="10.44140625" style="32" bestFit="1" customWidth="1"/>
    <col min="5391" max="5391" width="9.109375" style="32"/>
    <col min="5392" max="5392" width="9.44140625" style="32" bestFit="1" customWidth="1"/>
    <col min="5393" max="5393" width="9.109375" style="32"/>
    <col min="5394" max="5394" width="8.33203125" style="32" customWidth="1"/>
    <col min="5395" max="5395" width="11.88671875" style="32" customWidth="1"/>
    <col min="5396" max="5396" width="11.6640625" style="32" customWidth="1"/>
    <col min="5397" max="5627" width="9.109375" style="32"/>
    <col min="5628" max="5628" width="22.5546875" style="32" customWidth="1"/>
    <col min="5629" max="5629" width="20.33203125" style="32" customWidth="1"/>
    <col min="5630" max="5630" width="13.5546875" style="32" customWidth="1"/>
    <col min="5631" max="5631" width="13.6640625" style="32" customWidth="1"/>
    <col min="5632" max="5632" width="12.44140625" style="32" customWidth="1"/>
    <col min="5633" max="5633" width="11.88671875" style="32" customWidth="1"/>
    <col min="5634" max="5634" width="12.44140625" style="32" customWidth="1"/>
    <col min="5635" max="5635" width="12.5546875" style="32" customWidth="1"/>
    <col min="5636" max="5636" width="12.33203125" style="32" customWidth="1"/>
    <col min="5637" max="5639" width="11.88671875" style="32" customWidth="1"/>
    <col min="5640" max="5640" width="12.6640625" style="32" customWidth="1"/>
    <col min="5641" max="5641" width="12" style="32" customWidth="1"/>
    <col min="5642" max="5642" width="9.109375" style="32"/>
    <col min="5643" max="5643" width="11.88671875" style="32" customWidth="1"/>
    <col min="5644" max="5644" width="13.88671875" style="32" customWidth="1"/>
    <col min="5645" max="5645" width="9.109375" style="32"/>
    <col min="5646" max="5646" width="10.44140625" style="32" bestFit="1" customWidth="1"/>
    <col min="5647" max="5647" width="9.109375" style="32"/>
    <col min="5648" max="5648" width="9.44140625" style="32" bestFit="1" customWidth="1"/>
    <col min="5649" max="5649" width="9.109375" style="32"/>
    <col min="5650" max="5650" width="8.33203125" style="32" customWidth="1"/>
    <col min="5651" max="5651" width="11.88671875" style="32" customWidth="1"/>
    <col min="5652" max="5652" width="11.6640625" style="32" customWidth="1"/>
    <col min="5653" max="5883" width="9.109375" style="32"/>
    <col min="5884" max="5884" width="22.5546875" style="32" customWidth="1"/>
    <col min="5885" max="5885" width="20.33203125" style="32" customWidth="1"/>
    <col min="5886" max="5886" width="13.5546875" style="32" customWidth="1"/>
    <col min="5887" max="5887" width="13.6640625" style="32" customWidth="1"/>
    <col min="5888" max="5888" width="12.44140625" style="32" customWidth="1"/>
    <col min="5889" max="5889" width="11.88671875" style="32" customWidth="1"/>
    <col min="5890" max="5890" width="12.44140625" style="32" customWidth="1"/>
    <col min="5891" max="5891" width="12.5546875" style="32" customWidth="1"/>
    <col min="5892" max="5892" width="12.33203125" style="32" customWidth="1"/>
    <col min="5893" max="5895" width="11.88671875" style="32" customWidth="1"/>
    <col min="5896" max="5896" width="12.6640625" style="32" customWidth="1"/>
    <col min="5897" max="5897" width="12" style="32" customWidth="1"/>
    <col min="5898" max="5898" width="9.109375" style="32"/>
    <col min="5899" max="5899" width="11.88671875" style="32" customWidth="1"/>
    <col min="5900" max="5900" width="13.88671875" style="32" customWidth="1"/>
    <col min="5901" max="5901" width="9.109375" style="32"/>
    <col min="5902" max="5902" width="10.44140625" style="32" bestFit="1" customWidth="1"/>
    <col min="5903" max="5903" width="9.109375" style="32"/>
    <col min="5904" max="5904" width="9.44140625" style="32" bestFit="1" customWidth="1"/>
    <col min="5905" max="5905" width="9.109375" style="32"/>
    <col min="5906" max="5906" width="8.33203125" style="32" customWidth="1"/>
    <col min="5907" max="5907" width="11.88671875" style="32" customWidth="1"/>
    <col min="5908" max="5908" width="11.6640625" style="32" customWidth="1"/>
    <col min="5909" max="6139" width="9.109375" style="32"/>
    <col min="6140" max="6140" width="22.5546875" style="32" customWidth="1"/>
    <col min="6141" max="6141" width="20.33203125" style="32" customWidth="1"/>
    <col min="6142" max="6142" width="13.5546875" style="32" customWidth="1"/>
    <col min="6143" max="6143" width="13.6640625" style="32" customWidth="1"/>
    <col min="6144" max="6144" width="12.44140625" style="32" customWidth="1"/>
    <col min="6145" max="6145" width="11.88671875" style="32" customWidth="1"/>
    <col min="6146" max="6146" width="12.44140625" style="32" customWidth="1"/>
    <col min="6147" max="6147" width="12.5546875" style="32" customWidth="1"/>
    <col min="6148" max="6148" width="12.33203125" style="32" customWidth="1"/>
    <col min="6149" max="6151" width="11.88671875" style="32" customWidth="1"/>
    <col min="6152" max="6152" width="12.6640625" style="32" customWidth="1"/>
    <col min="6153" max="6153" width="12" style="32" customWidth="1"/>
    <col min="6154" max="6154" width="9.109375" style="32"/>
    <col min="6155" max="6155" width="11.88671875" style="32" customWidth="1"/>
    <col min="6156" max="6156" width="13.88671875" style="32" customWidth="1"/>
    <col min="6157" max="6157" width="9.109375" style="32"/>
    <col min="6158" max="6158" width="10.44140625" style="32" bestFit="1" customWidth="1"/>
    <col min="6159" max="6159" width="9.109375" style="32"/>
    <col min="6160" max="6160" width="9.44140625" style="32" bestFit="1" customWidth="1"/>
    <col min="6161" max="6161" width="9.109375" style="32"/>
    <col min="6162" max="6162" width="8.33203125" style="32" customWidth="1"/>
    <col min="6163" max="6163" width="11.88671875" style="32" customWidth="1"/>
    <col min="6164" max="6164" width="11.6640625" style="32" customWidth="1"/>
    <col min="6165" max="6395" width="9.109375" style="32"/>
    <col min="6396" max="6396" width="22.5546875" style="32" customWidth="1"/>
    <col min="6397" max="6397" width="20.33203125" style="32" customWidth="1"/>
    <col min="6398" max="6398" width="13.5546875" style="32" customWidth="1"/>
    <col min="6399" max="6399" width="13.6640625" style="32" customWidth="1"/>
    <col min="6400" max="6400" width="12.44140625" style="32" customWidth="1"/>
    <col min="6401" max="6401" width="11.88671875" style="32" customWidth="1"/>
    <col min="6402" max="6402" width="12.44140625" style="32" customWidth="1"/>
    <col min="6403" max="6403" width="12.5546875" style="32" customWidth="1"/>
    <col min="6404" max="6404" width="12.33203125" style="32" customWidth="1"/>
    <col min="6405" max="6407" width="11.88671875" style="32" customWidth="1"/>
    <col min="6408" max="6408" width="12.6640625" style="32" customWidth="1"/>
    <col min="6409" max="6409" width="12" style="32" customWidth="1"/>
    <col min="6410" max="6410" width="9.109375" style="32"/>
    <col min="6411" max="6411" width="11.88671875" style="32" customWidth="1"/>
    <col min="6412" max="6412" width="13.88671875" style="32" customWidth="1"/>
    <col min="6413" max="6413" width="9.109375" style="32"/>
    <col min="6414" max="6414" width="10.44140625" style="32" bestFit="1" customWidth="1"/>
    <col min="6415" max="6415" width="9.109375" style="32"/>
    <col min="6416" max="6416" width="9.44140625" style="32" bestFit="1" customWidth="1"/>
    <col min="6417" max="6417" width="9.109375" style="32"/>
    <col min="6418" max="6418" width="8.33203125" style="32" customWidth="1"/>
    <col min="6419" max="6419" width="11.88671875" style="32" customWidth="1"/>
    <col min="6420" max="6420" width="11.6640625" style="32" customWidth="1"/>
    <col min="6421" max="6651" width="9.109375" style="32"/>
    <col min="6652" max="6652" width="22.5546875" style="32" customWidth="1"/>
    <col min="6653" max="6653" width="20.33203125" style="32" customWidth="1"/>
    <col min="6654" max="6654" width="13.5546875" style="32" customWidth="1"/>
    <col min="6655" max="6655" width="13.6640625" style="32" customWidth="1"/>
    <col min="6656" max="6656" width="12.44140625" style="32" customWidth="1"/>
    <col min="6657" max="6657" width="11.88671875" style="32" customWidth="1"/>
    <col min="6658" max="6658" width="12.44140625" style="32" customWidth="1"/>
    <col min="6659" max="6659" width="12.5546875" style="32" customWidth="1"/>
    <col min="6660" max="6660" width="12.33203125" style="32" customWidth="1"/>
    <col min="6661" max="6663" width="11.88671875" style="32" customWidth="1"/>
    <col min="6664" max="6664" width="12.6640625" style="32" customWidth="1"/>
    <col min="6665" max="6665" width="12" style="32" customWidth="1"/>
    <col min="6666" max="6666" width="9.109375" style="32"/>
    <col min="6667" max="6667" width="11.88671875" style="32" customWidth="1"/>
    <col min="6668" max="6668" width="13.88671875" style="32" customWidth="1"/>
    <col min="6669" max="6669" width="9.109375" style="32"/>
    <col min="6670" max="6670" width="10.44140625" style="32" bestFit="1" customWidth="1"/>
    <col min="6671" max="6671" width="9.109375" style="32"/>
    <col min="6672" max="6672" width="9.44140625" style="32" bestFit="1" customWidth="1"/>
    <col min="6673" max="6673" width="9.109375" style="32"/>
    <col min="6674" max="6674" width="8.33203125" style="32" customWidth="1"/>
    <col min="6675" max="6675" width="11.88671875" style="32" customWidth="1"/>
    <col min="6676" max="6676" width="11.6640625" style="32" customWidth="1"/>
    <col min="6677" max="6907" width="9.109375" style="32"/>
    <col min="6908" max="6908" width="22.5546875" style="32" customWidth="1"/>
    <col min="6909" max="6909" width="20.33203125" style="32" customWidth="1"/>
    <col min="6910" max="6910" width="13.5546875" style="32" customWidth="1"/>
    <col min="6911" max="6911" width="13.6640625" style="32" customWidth="1"/>
    <col min="6912" max="6912" width="12.44140625" style="32" customWidth="1"/>
    <col min="6913" max="6913" width="11.88671875" style="32" customWidth="1"/>
    <col min="6914" max="6914" width="12.44140625" style="32" customWidth="1"/>
    <col min="6915" max="6915" width="12.5546875" style="32" customWidth="1"/>
    <col min="6916" max="6916" width="12.33203125" style="32" customWidth="1"/>
    <col min="6917" max="6919" width="11.88671875" style="32" customWidth="1"/>
    <col min="6920" max="6920" width="12.6640625" style="32" customWidth="1"/>
    <col min="6921" max="6921" width="12" style="32" customWidth="1"/>
    <col min="6922" max="6922" width="9.109375" style="32"/>
    <col min="6923" max="6923" width="11.88671875" style="32" customWidth="1"/>
    <col min="6924" max="6924" width="13.88671875" style="32" customWidth="1"/>
    <col min="6925" max="6925" width="9.109375" style="32"/>
    <col min="6926" max="6926" width="10.44140625" style="32" bestFit="1" customWidth="1"/>
    <col min="6927" max="6927" width="9.109375" style="32"/>
    <col min="6928" max="6928" width="9.44140625" style="32" bestFit="1" customWidth="1"/>
    <col min="6929" max="6929" width="9.109375" style="32"/>
    <col min="6930" max="6930" width="8.33203125" style="32" customWidth="1"/>
    <col min="6931" max="6931" width="11.88671875" style="32" customWidth="1"/>
    <col min="6932" max="6932" width="11.6640625" style="32" customWidth="1"/>
    <col min="6933" max="7163" width="9.109375" style="32"/>
    <col min="7164" max="7164" width="22.5546875" style="32" customWidth="1"/>
    <col min="7165" max="7165" width="20.33203125" style="32" customWidth="1"/>
    <col min="7166" max="7166" width="13.5546875" style="32" customWidth="1"/>
    <col min="7167" max="7167" width="13.6640625" style="32" customWidth="1"/>
    <col min="7168" max="7168" width="12.44140625" style="32" customWidth="1"/>
    <col min="7169" max="7169" width="11.88671875" style="32" customWidth="1"/>
    <col min="7170" max="7170" width="12.44140625" style="32" customWidth="1"/>
    <col min="7171" max="7171" width="12.5546875" style="32" customWidth="1"/>
    <col min="7172" max="7172" width="12.33203125" style="32" customWidth="1"/>
    <col min="7173" max="7175" width="11.88671875" style="32" customWidth="1"/>
    <col min="7176" max="7176" width="12.6640625" style="32" customWidth="1"/>
    <col min="7177" max="7177" width="12" style="32" customWidth="1"/>
    <col min="7178" max="7178" width="9.109375" style="32"/>
    <col min="7179" max="7179" width="11.88671875" style="32" customWidth="1"/>
    <col min="7180" max="7180" width="13.88671875" style="32" customWidth="1"/>
    <col min="7181" max="7181" width="9.109375" style="32"/>
    <col min="7182" max="7182" width="10.44140625" style="32" bestFit="1" customWidth="1"/>
    <col min="7183" max="7183" width="9.109375" style="32"/>
    <col min="7184" max="7184" width="9.44140625" style="32" bestFit="1" customWidth="1"/>
    <col min="7185" max="7185" width="9.109375" style="32"/>
    <col min="7186" max="7186" width="8.33203125" style="32" customWidth="1"/>
    <col min="7187" max="7187" width="11.88671875" style="32" customWidth="1"/>
    <col min="7188" max="7188" width="11.6640625" style="32" customWidth="1"/>
    <col min="7189" max="7419" width="9.109375" style="32"/>
    <col min="7420" max="7420" width="22.5546875" style="32" customWidth="1"/>
    <col min="7421" max="7421" width="20.33203125" style="32" customWidth="1"/>
    <col min="7422" max="7422" width="13.5546875" style="32" customWidth="1"/>
    <col min="7423" max="7423" width="13.6640625" style="32" customWidth="1"/>
    <col min="7424" max="7424" width="12.44140625" style="32" customWidth="1"/>
    <col min="7425" max="7425" width="11.88671875" style="32" customWidth="1"/>
    <col min="7426" max="7426" width="12.44140625" style="32" customWidth="1"/>
    <col min="7427" max="7427" width="12.5546875" style="32" customWidth="1"/>
    <col min="7428" max="7428" width="12.33203125" style="32" customWidth="1"/>
    <col min="7429" max="7431" width="11.88671875" style="32" customWidth="1"/>
    <col min="7432" max="7432" width="12.6640625" style="32" customWidth="1"/>
    <col min="7433" max="7433" width="12" style="32" customWidth="1"/>
    <col min="7434" max="7434" width="9.109375" style="32"/>
    <col min="7435" max="7435" width="11.88671875" style="32" customWidth="1"/>
    <col min="7436" max="7436" width="13.88671875" style="32" customWidth="1"/>
    <col min="7437" max="7437" width="9.109375" style="32"/>
    <col min="7438" max="7438" width="10.44140625" style="32" bestFit="1" customWidth="1"/>
    <col min="7439" max="7439" width="9.109375" style="32"/>
    <col min="7440" max="7440" width="9.44140625" style="32" bestFit="1" customWidth="1"/>
    <col min="7441" max="7441" width="9.109375" style="32"/>
    <col min="7442" max="7442" width="8.33203125" style="32" customWidth="1"/>
    <col min="7443" max="7443" width="11.88671875" style="32" customWidth="1"/>
    <col min="7444" max="7444" width="11.6640625" style="32" customWidth="1"/>
    <col min="7445" max="7675" width="9.109375" style="32"/>
    <col min="7676" max="7676" width="22.5546875" style="32" customWidth="1"/>
    <col min="7677" max="7677" width="20.33203125" style="32" customWidth="1"/>
    <col min="7678" max="7678" width="13.5546875" style="32" customWidth="1"/>
    <col min="7679" max="7679" width="13.6640625" style="32" customWidth="1"/>
    <col min="7680" max="7680" width="12.44140625" style="32" customWidth="1"/>
    <col min="7681" max="7681" width="11.88671875" style="32" customWidth="1"/>
    <col min="7682" max="7682" width="12.44140625" style="32" customWidth="1"/>
    <col min="7683" max="7683" width="12.5546875" style="32" customWidth="1"/>
    <col min="7684" max="7684" width="12.33203125" style="32" customWidth="1"/>
    <col min="7685" max="7687" width="11.88671875" style="32" customWidth="1"/>
    <col min="7688" max="7688" width="12.6640625" style="32" customWidth="1"/>
    <col min="7689" max="7689" width="12" style="32" customWidth="1"/>
    <col min="7690" max="7690" width="9.109375" style="32"/>
    <col min="7691" max="7691" width="11.88671875" style="32" customWidth="1"/>
    <col min="7692" max="7692" width="13.88671875" style="32" customWidth="1"/>
    <col min="7693" max="7693" width="9.109375" style="32"/>
    <col min="7694" max="7694" width="10.44140625" style="32" bestFit="1" customWidth="1"/>
    <col min="7695" max="7695" width="9.109375" style="32"/>
    <col min="7696" max="7696" width="9.44140625" style="32" bestFit="1" customWidth="1"/>
    <col min="7697" max="7697" width="9.109375" style="32"/>
    <col min="7698" max="7698" width="8.33203125" style="32" customWidth="1"/>
    <col min="7699" max="7699" width="11.88671875" style="32" customWidth="1"/>
    <col min="7700" max="7700" width="11.6640625" style="32" customWidth="1"/>
    <col min="7701" max="7931" width="9.109375" style="32"/>
    <col min="7932" max="7932" width="22.5546875" style="32" customWidth="1"/>
    <col min="7933" max="7933" width="20.33203125" style="32" customWidth="1"/>
    <col min="7934" max="7934" width="13.5546875" style="32" customWidth="1"/>
    <col min="7935" max="7935" width="13.6640625" style="32" customWidth="1"/>
    <col min="7936" max="7936" width="12.44140625" style="32" customWidth="1"/>
    <col min="7937" max="7937" width="11.88671875" style="32" customWidth="1"/>
    <col min="7938" max="7938" width="12.44140625" style="32" customWidth="1"/>
    <col min="7939" max="7939" width="12.5546875" style="32" customWidth="1"/>
    <col min="7940" max="7940" width="12.33203125" style="32" customWidth="1"/>
    <col min="7941" max="7943" width="11.88671875" style="32" customWidth="1"/>
    <col min="7944" max="7944" width="12.6640625" style="32" customWidth="1"/>
    <col min="7945" max="7945" width="12" style="32" customWidth="1"/>
    <col min="7946" max="7946" width="9.109375" style="32"/>
    <col min="7947" max="7947" width="11.88671875" style="32" customWidth="1"/>
    <col min="7948" max="7948" width="13.88671875" style="32" customWidth="1"/>
    <col min="7949" max="7949" width="9.109375" style="32"/>
    <col min="7950" max="7950" width="10.44140625" style="32" bestFit="1" customWidth="1"/>
    <col min="7951" max="7951" width="9.109375" style="32"/>
    <col min="7952" max="7952" width="9.44140625" style="32" bestFit="1" customWidth="1"/>
    <col min="7953" max="7953" width="9.109375" style="32"/>
    <col min="7954" max="7954" width="8.33203125" style="32" customWidth="1"/>
    <col min="7955" max="7955" width="11.88671875" style="32" customWidth="1"/>
    <col min="7956" max="7956" width="11.6640625" style="32" customWidth="1"/>
    <col min="7957" max="8187" width="9.109375" style="32"/>
    <col min="8188" max="8188" width="22.5546875" style="32" customWidth="1"/>
    <col min="8189" max="8189" width="20.33203125" style="32" customWidth="1"/>
    <col min="8190" max="8190" width="13.5546875" style="32" customWidth="1"/>
    <col min="8191" max="8191" width="13.6640625" style="32" customWidth="1"/>
    <col min="8192" max="8192" width="12.44140625" style="32" customWidth="1"/>
    <col min="8193" max="8193" width="11.88671875" style="32" customWidth="1"/>
    <col min="8194" max="8194" width="12.44140625" style="32" customWidth="1"/>
    <col min="8195" max="8195" width="12.5546875" style="32" customWidth="1"/>
    <col min="8196" max="8196" width="12.33203125" style="32" customWidth="1"/>
    <col min="8197" max="8199" width="11.88671875" style="32" customWidth="1"/>
    <col min="8200" max="8200" width="12.6640625" style="32" customWidth="1"/>
    <col min="8201" max="8201" width="12" style="32" customWidth="1"/>
    <col min="8202" max="8202" width="9.109375" style="32"/>
    <col min="8203" max="8203" width="11.88671875" style="32" customWidth="1"/>
    <col min="8204" max="8204" width="13.88671875" style="32" customWidth="1"/>
    <col min="8205" max="8205" width="9.109375" style="32"/>
    <col min="8206" max="8206" width="10.44140625" style="32" bestFit="1" customWidth="1"/>
    <col min="8207" max="8207" width="9.109375" style="32"/>
    <col min="8208" max="8208" width="9.44140625" style="32" bestFit="1" customWidth="1"/>
    <col min="8209" max="8209" width="9.109375" style="32"/>
    <col min="8210" max="8210" width="8.33203125" style="32" customWidth="1"/>
    <col min="8211" max="8211" width="11.88671875" style="32" customWidth="1"/>
    <col min="8212" max="8212" width="11.6640625" style="32" customWidth="1"/>
    <col min="8213" max="8443" width="9.109375" style="32"/>
    <col min="8444" max="8444" width="22.5546875" style="32" customWidth="1"/>
    <col min="8445" max="8445" width="20.33203125" style="32" customWidth="1"/>
    <col min="8446" max="8446" width="13.5546875" style="32" customWidth="1"/>
    <col min="8447" max="8447" width="13.6640625" style="32" customWidth="1"/>
    <col min="8448" max="8448" width="12.44140625" style="32" customWidth="1"/>
    <col min="8449" max="8449" width="11.88671875" style="32" customWidth="1"/>
    <col min="8450" max="8450" width="12.44140625" style="32" customWidth="1"/>
    <col min="8451" max="8451" width="12.5546875" style="32" customWidth="1"/>
    <col min="8452" max="8452" width="12.33203125" style="32" customWidth="1"/>
    <col min="8453" max="8455" width="11.88671875" style="32" customWidth="1"/>
    <col min="8456" max="8456" width="12.6640625" style="32" customWidth="1"/>
    <col min="8457" max="8457" width="12" style="32" customWidth="1"/>
    <col min="8458" max="8458" width="9.109375" style="32"/>
    <col min="8459" max="8459" width="11.88671875" style="32" customWidth="1"/>
    <col min="8460" max="8460" width="13.88671875" style="32" customWidth="1"/>
    <col min="8461" max="8461" width="9.109375" style="32"/>
    <col min="8462" max="8462" width="10.44140625" style="32" bestFit="1" customWidth="1"/>
    <col min="8463" max="8463" width="9.109375" style="32"/>
    <col min="8464" max="8464" width="9.44140625" style="32" bestFit="1" customWidth="1"/>
    <col min="8465" max="8465" width="9.109375" style="32"/>
    <col min="8466" max="8466" width="8.33203125" style="32" customWidth="1"/>
    <col min="8467" max="8467" width="11.88671875" style="32" customWidth="1"/>
    <col min="8468" max="8468" width="11.6640625" style="32" customWidth="1"/>
    <col min="8469" max="8699" width="9.109375" style="32"/>
    <col min="8700" max="8700" width="22.5546875" style="32" customWidth="1"/>
    <col min="8701" max="8701" width="20.33203125" style="32" customWidth="1"/>
    <col min="8702" max="8702" width="13.5546875" style="32" customWidth="1"/>
    <col min="8703" max="8703" width="13.6640625" style="32" customWidth="1"/>
    <col min="8704" max="8704" width="12.44140625" style="32" customWidth="1"/>
    <col min="8705" max="8705" width="11.88671875" style="32" customWidth="1"/>
    <col min="8706" max="8706" width="12.44140625" style="32" customWidth="1"/>
    <col min="8707" max="8707" width="12.5546875" style="32" customWidth="1"/>
    <col min="8708" max="8708" width="12.33203125" style="32" customWidth="1"/>
    <col min="8709" max="8711" width="11.88671875" style="32" customWidth="1"/>
    <col min="8712" max="8712" width="12.6640625" style="32" customWidth="1"/>
    <col min="8713" max="8713" width="12" style="32" customWidth="1"/>
    <col min="8714" max="8714" width="9.109375" style="32"/>
    <col min="8715" max="8715" width="11.88671875" style="32" customWidth="1"/>
    <col min="8716" max="8716" width="13.88671875" style="32" customWidth="1"/>
    <col min="8717" max="8717" width="9.109375" style="32"/>
    <col min="8718" max="8718" width="10.44140625" style="32" bestFit="1" customWidth="1"/>
    <col min="8719" max="8719" width="9.109375" style="32"/>
    <col min="8720" max="8720" width="9.44140625" style="32" bestFit="1" customWidth="1"/>
    <col min="8721" max="8721" width="9.109375" style="32"/>
    <col min="8722" max="8722" width="8.33203125" style="32" customWidth="1"/>
    <col min="8723" max="8723" width="11.88671875" style="32" customWidth="1"/>
    <col min="8724" max="8724" width="11.6640625" style="32" customWidth="1"/>
    <col min="8725" max="8955" width="9.109375" style="32"/>
    <col min="8956" max="8956" width="22.5546875" style="32" customWidth="1"/>
    <col min="8957" max="8957" width="20.33203125" style="32" customWidth="1"/>
    <col min="8958" max="8958" width="13.5546875" style="32" customWidth="1"/>
    <col min="8959" max="8959" width="13.6640625" style="32" customWidth="1"/>
    <col min="8960" max="8960" width="12.44140625" style="32" customWidth="1"/>
    <col min="8961" max="8961" width="11.88671875" style="32" customWidth="1"/>
    <col min="8962" max="8962" width="12.44140625" style="32" customWidth="1"/>
    <col min="8963" max="8963" width="12.5546875" style="32" customWidth="1"/>
    <col min="8964" max="8964" width="12.33203125" style="32" customWidth="1"/>
    <col min="8965" max="8967" width="11.88671875" style="32" customWidth="1"/>
    <col min="8968" max="8968" width="12.6640625" style="32" customWidth="1"/>
    <col min="8969" max="8969" width="12" style="32" customWidth="1"/>
    <col min="8970" max="8970" width="9.109375" style="32"/>
    <col min="8971" max="8971" width="11.88671875" style="32" customWidth="1"/>
    <col min="8972" max="8972" width="13.88671875" style="32" customWidth="1"/>
    <col min="8973" max="8973" width="9.109375" style="32"/>
    <col min="8974" max="8974" width="10.44140625" style="32" bestFit="1" customWidth="1"/>
    <col min="8975" max="8975" width="9.109375" style="32"/>
    <col min="8976" max="8976" width="9.44140625" style="32" bestFit="1" customWidth="1"/>
    <col min="8977" max="8977" width="9.109375" style="32"/>
    <col min="8978" max="8978" width="8.33203125" style="32" customWidth="1"/>
    <col min="8979" max="8979" width="11.88671875" style="32" customWidth="1"/>
    <col min="8980" max="8980" width="11.6640625" style="32" customWidth="1"/>
    <col min="8981" max="9211" width="9.109375" style="32"/>
    <col min="9212" max="9212" width="22.5546875" style="32" customWidth="1"/>
    <col min="9213" max="9213" width="20.33203125" style="32" customWidth="1"/>
    <col min="9214" max="9214" width="13.5546875" style="32" customWidth="1"/>
    <col min="9215" max="9215" width="13.6640625" style="32" customWidth="1"/>
    <col min="9216" max="9216" width="12.44140625" style="32" customWidth="1"/>
    <col min="9217" max="9217" width="11.88671875" style="32" customWidth="1"/>
    <col min="9218" max="9218" width="12.44140625" style="32" customWidth="1"/>
    <col min="9219" max="9219" width="12.5546875" style="32" customWidth="1"/>
    <col min="9220" max="9220" width="12.33203125" style="32" customWidth="1"/>
    <col min="9221" max="9223" width="11.88671875" style="32" customWidth="1"/>
    <col min="9224" max="9224" width="12.6640625" style="32" customWidth="1"/>
    <col min="9225" max="9225" width="12" style="32" customWidth="1"/>
    <col min="9226" max="9226" width="9.109375" style="32"/>
    <col min="9227" max="9227" width="11.88671875" style="32" customWidth="1"/>
    <col min="9228" max="9228" width="13.88671875" style="32" customWidth="1"/>
    <col min="9229" max="9229" width="9.109375" style="32"/>
    <col min="9230" max="9230" width="10.44140625" style="32" bestFit="1" customWidth="1"/>
    <col min="9231" max="9231" width="9.109375" style="32"/>
    <col min="9232" max="9232" width="9.44140625" style="32" bestFit="1" customWidth="1"/>
    <col min="9233" max="9233" width="9.109375" style="32"/>
    <col min="9234" max="9234" width="8.33203125" style="32" customWidth="1"/>
    <col min="9235" max="9235" width="11.88671875" style="32" customWidth="1"/>
    <col min="9236" max="9236" width="11.6640625" style="32" customWidth="1"/>
    <col min="9237" max="9467" width="9.109375" style="32"/>
    <col min="9468" max="9468" width="22.5546875" style="32" customWidth="1"/>
    <col min="9469" max="9469" width="20.33203125" style="32" customWidth="1"/>
    <col min="9470" max="9470" width="13.5546875" style="32" customWidth="1"/>
    <col min="9471" max="9471" width="13.6640625" style="32" customWidth="1"/>
    <col min="9472" max="9472" width="12.44140625" style="32" customWidth="1"/>
    <col min="9473" max="9473" width="11.88671875" style="32" customWidth="1"/>
    <col min="9474" max="9474" width="12.44140625" style="32" customWidth="1"/>
    <col min="9475" max="9475" width="12.5546875" style="32" customWidth="1"/>
    <col min="9476" max="9476" width="12.33203125" style="32" customWidth="1"/>
    <col min="9477" max="9479" width="11.88671875" style="32" customWidth="1"/>
    <col min="9480" max="9480" width="12.6640625" style="32" customWidth="1"/>
    <col min="9481" max="9481" width="12" style="32" customWidth="1"/>
    <col min="9482" max="9482" width="9.109375" style="32"/>
    <col min="9483" max="9483" width="11.88671875" style="32" customWidth="1"/>
    <col min="9484" max="9484" width="13.88671875" style="32" customWidth="1"/>
    <col min="9485" max="9485" width="9.109375" style="32"/>
    <col min="9486" max="9486" width="10.44140625" style="32" bestFit="1" customWidth="1"/>
    <col min="9487" max="9487" width="9.109375" style="32"/>
    <col min="9488" max="9488" width="9.44140625" style="32" bestFit="1" customWidth="1"/>
    <col min="9489" max="9489" width="9.109375" style="32"/>
    <col min="9490" max="9490" width="8.33203125" style="32" customWidth="1"/>
    <col min="9491" max="9491" width="11.88671875" style="32" customWidth="1"/>
    <col min="9492" max="9492" width="11.6640625" style="32" customWidth="1"/>
    <col min="9493" max="9723" width="9.109375" style="32"/>
    <col min="9724" max="9724" width="22.5546875" style="32" customWidth="1"/>
    <col min="9725" max="9725" width="20.33203125" style="32" customWidth="1"/>
    <col min="9726" max="9726" width="13.5546875" style="32" customWidth="1"/>
    <col min="9727" max="9727" width="13.6640625" style="32" customWidth="1"/>
    <col min="9728" max="9728" width="12.44140625" style="32" customWidth="1"/>
    <col min="9729" max="9729" width="11.88671875" style="32" customWidth="1"/>
    <col min="9730" max="9730" width="12.44140625" style="32" customWidth="1"/>
    <col min="9731" max="9731" width="12.5546875" style="32" customWidth="1"/>
    <col min="9732" max="9732" width="12.33203125" style="32" customWidth="1"/>
    <col min="9733" max="9735" width="11.88671875" style="32" customWidth="1"/>
    <col min="9736" max="9736" width="12.6640625" style="32" customWidth="1"/>
    <col min="9737" max="9737" width="12" style="32" customWidth="1"/>
    <col min="9738" max="9738" width="9.109375" style="32"/>
    <col min="9739" max="9739" width="11.88671875" style="32" customWidth="1"/>
    <col min="9740" max="9740" width="13.88671875" style="32" customWidth="1"/>
    <col min="9741" max="9741" width="9.109375" style="32"/>
    <col min="9742" max="9742" width="10.44140625" style="32" bestFit="1" customWidth="1"/>
    <col min="9743" max="9743" width="9.109375" style="32"/>
    <col min="9744" max="9744" width="9.44140625" style="32" bestFit="1" customWidth="1"/>
    <col min="9745" max="9745" width="9.109375" style="32"/>
    <col min="9746" max="9746" width="8.33203125" style="32" customWidth="1"/>
    <col min="9747" max="9747" width="11.88671875" style="32" customWidth="1"/>
    <col min="9748" max="9748" width="11.6640625" style="32" customWidth="1"/>
    <col min="9749" max="9979" width="9.109375" style="32"/>
    <col min="9980" max="9980" width="22.5546875" style="32" customWidth="1"/>
    <col min="9981" max="9981" width="20.33203125" style="32" customWidth="1"/>
    <col min="9982" max="9982" width="13.5546875" style="32" customWidth="1"/>
    <col min="9983" max="9983" width="13.6640625" style="32" customWidth="1"/>
    <col min="9984" max="9984" width="12.44140625" style="32" customWidth="1"/>
    <col min="9985" max="9985" width="11.88671875" style="32" customWidth="1"/>
    <col min="9986" max="9986" width="12.44140625" style="32" customWidth="1"/>
    <col min="9987" max="9987" width="12.5546875" style="32" customWidth="1"/>
    <col min="9988" max="9988" width="12.33203125" style="32" customWidth="1"/>
    <col min="9989" max="9991" width="11.88671875" style="32" customWidth="1"/>
    <col min="9992" max="9992" width="12.6640625" style="32" customWidth="1"/>
    <col min="9993" max="9993" width="12" style="32" customWidth="1"/>
    <col min="9994" max="9994" width="9.109375" style="32"/>
    <col min="9995" max="9995" width="11.88671875" style="32" customWidth="1"/>
    <col min="9996" max="9996" width="13.88671875" style="32" customWidth="1"/>
    <col min="9997" max="9997" width="9.109375" style="32"/>
    <col min="9998" max="9998" width="10.44140625" style="32" bestFit="1" customWidth="1"/>
    <col min="9999" max="9999" width="9.109375" style="32"/>
    <col min="10000" max="10000" width="9.44140625" style="32" bestFit="1" customWidth="1"/>
    <col min="10001" max="10001" width="9.109375" style="32"/>
    <col min="10002" max="10002" width="8.33203125" style="32" customWidth="1"/>
    <col min="10003" max="10003" width="11.88671875" style="32" customWidth="1"/>
    <col min="10004" max="10004" width="11.6640625" style="32" customWidth="1"/>
    <col min="10005" max="10235" width="9.109375" style="32"/>
    <col min="10236" max="10236" width="22.5546875" style="32" customWidth="1"/>
    <col min="10237" max="10237" width="20.33203125" style="32" customWidth="1"/>
    <col min="10238" max="10238" width="13.5546875" style="32" customWidth="1"/>
    <col min="10239" max="10239" width="13.6640625" style="32" customWidth="1"/>
    <col min="10240" max="10240" width="12.44140625" style="32" customWidth="1"/>
    <col min="10241" max="10241" width="11.88671875" style="32" customWidth="1"/>
    <col min="10242" max="10242" width="12.44140625" style="32" customWidth="1"/>
    <col min="10243" max="10243" width="12.5546875" style="32" customWidth="1"/>
    <col min="10244" max="10244" width="12.33203125" style="32" customWidth="1"/>
    <col min="10245" max="10247" width="11.88671875" style="32" customWidth="1"/>
    <col min="10248" max="10248" width="12.6640625" style="32" customWidth="1"/>
    <col min="10249" max="10249" width="12" style="32" customWidth="1"/>
    <col min="10250" max="10250" width="9.109375" style="32"/>
    <col min="10251" max="10251" width="11.88671875" style="32" customWidth="1"/>
    <col min="10252" max="10252" width="13.88671875" style="32" customWidth="1"/>
    <col min="10253" max="10253" width="9.109375" style="32"/>
    <col min="10254" max="10254" width="10.44140625" style="32" bestFit="1" customWidth="1"/>
    <col min="10255" max="10255" width="9.109375" style="32"/>
    <col min="10256" max="10256" width="9.44140625" style="32" bestFit="1" customWidth="1"/>
    <col min="10257" max="10257" width="9.109375" style="32"/>
    <col min="10258" max="10258" width="8.33203125" style="32" customWidth="1"/>
    <col min="10259" max="10259" width="11.88671875" style="32" customWidth="1"/>
    <col min="10260" max="10260" width="11.6640625" style="32" customWidth="1"/>
    <col min="10261" max="10491" width="9.109375" style="32"/>
    <col min="10492" max="10492" width="22.5546875" style="32" customWidth="1"/>
    <col min="10493" max="10493" width="20.33203125" style="32" customWidth="1"/>
    <col min="10494" max="10494" width="13.5546875" style="32" customWidth="1"/>
    <col min="10495" max="10495" width="13.6640625" style="32" customWidth="1"/>
    <col min="10496" max="10496" width="12.44140625" style="32" customWidth="1"/>
    <col min="10497" max="10497" width="11.88671875" style="32" customWidth="1"/>
    <col min="10498" max="10498" width="12.44140625" style="32" customWidth="1"/>
    <col min="10499" max="10499" width="12.5546875" style="32" customWidth="1"/>
    <col min="10500" max="10500" width="12.33203125" style="32" customWidth="1"/>
    <col min="10501" max="10503" width="11.88671875" style="32" customWidth="1"/>
    <col min="10504" max="10504" width="12.6640625" style="32" customWidth="1"/>
    <col min="10505" max="10505" width="12" style="32" customWidth="1"/>
    <col min="10506" max="10506" width="9.109375" style="32"/>
    <col min="10507" max="10507" width="11.88671875" style="32" customWidth="1"/>
    <col min="10508" max="10508" width="13.88671875" style="32" customWidth="1"/>
    <col min="10509" max="10509" width="9.109375" style="32"/>
    <col min="10510" max="10510" width="10.44140625" style="32" bestFit="1" customWidth="1"/>
    <col min="10511" max="10511" width="9.109375" style="32"/>
    <col min="10512" max="10512" width="9.44140625" style="32" bestFit="1" customWidth="1"/>
    <col min="10513" max="10513" width="9.109375" style="32"/>
    <col min="10514" max="10514" width="8.33203125" style="32" customWidth="1"/>
    <col min="10515" max="10515" width="11.88671875" style="32" customWidth="1"/>
    <col min="10516" max="10516" width="11.6640625" style="32" customWidth="1"/>
    <col min="10517" max="10747" width="9.109375" style="32"/>
    <col min="10748" max="10748" width="22.5546875" style="32" customWidth="1"/>
    <col min="10749" max="10749" width="20.33203125" style="32" customWidth="1"/>
    <col min="10750" max="10750" width="13.5546875" style="32" customWidth="1"/>
    <col min="10751" max="10751" width="13.6640625" style="32" customWidth="1"/>
    <col min="10752" max="10752" width="12.44140625" style="32" customWidth="1"/>
    <col min="10753" max="10753" width="11.88671875" style="32" customWidth="1"/>
    <col min="10754" max="10754" width="12.44140625" style="32" customWidth="1"/>
    <col min="10755" max="10755" width="12.5546875" style="32" customWidth="1"/>
    <col min="10756" max="10756" width="12.33203125" style="32" customWidth="1"/>
    <col min="10757" max="10759" width="11.88671875" style="32" customWidth="1"/>
    <col min="10760" max="10760" width="12.6640625" style="32" customWidth="1"/>
    <col min="10761" max="10761" width="12" style="32" customWidth="1"/>
    <col min="10762" max="10762" width="9.109375" style="32"/>
    <col min="10763" max="10763" width="11.88671875" style="32" customWidth="1"/>
    <col min="10764" max="10764" width="13.88671875" style="32" customWidth="1"/>
    <col min="10765" max="10765" width="9.109375" style="32"/>
    <col min="10766" max="10766" width="10.44140625" style="32" bestFit="1" customWidth="1"/>
    <col min="10767" max="10767" width="9.109375" style="32"/>
    <col min="10768" max="10768" width="9.44140625" style="32" bestFit="1" customWidth="1"/>
    <col min="10769" max="10769" width="9.109375" style="32"/>
    <col min="10770" max="10770" width="8.33203125" style="32" customWidth="1"/>
    <col min="10771" max="10771" width="11.88671875" style="32" customWidth="1"/>
    <col min="10772" max="10772" width="11.6640625" style="32" customWidth="1"/>
    <col min="10773" max="11003" width="9.109375" style="32"/>
    <col min="11004" max="11004" width="22.5546875" style="32" customWidth="1"/>
    <col min="11005" max="11005" width="20.33203125" style="32" customWidth="1"/>
    <col min="11006" max="11006" width="13.5546875" style="32" customWidth="1"/>
    <col min="11007" max="11007" width="13.6640625" style="32" customWidth="1"/>
    <col min="11008" max="11008" width="12.44140625" style="32" customWidth="1"/>
    <col min="11009" max="11009" width="11.88671875" style="32" customWidth="1"/>
    <col min="11010" max="11010" width="12.44140625" style="32" customWidth="1"/>
    <col min="11011" max="11011" width="12.5546875" style="32" customWidth="1"/>
    <col min="11012" max="11012" width="12.33203125" style="32" customWidth="1"/>
    <col min="11013" max="11015" width="11.88671875" style="32" customWidth="1"/>
    <col min="11016" max="11016" width="12.6640625" style="32" customWidth="1"/>
    <col min="11017" max="11017" width="12" style="32" customWidth="1"/>
    <col min="11018" max="11018" width="9.109375" style="32"/>
    <col min="11019" max="11019" width="11.88671875" style="32" customWidth="1"/>
    <col min="11020" max="11020" width="13.88671875" style="32" customWidth="1"/>
    <col min="11021" max="11021" width="9.109375" style="32"/>
    <col min="11022" max="11022" width="10.44140625" style="32" bestFit="1" customWidth="1"/>
    <col min="11023" max="11023" width="9.109375" style="32"/>
    <col min="11024" max="11024" width="9.44140625" style="32" bestFit="1" customWidth="1"/>
    <col min="11025" max="11025" width="9.109375" style="32"/>
    <col min="11026" max="11026" width="8.33203125" style="32" customWidth="1"/>
    <col min="11027" max="11027" width="11.88671875" style="32" customWidth="1"/>
    <col min="11028" max="11028" width="11.6640625" style="32" customWidth="1"/>
    <col min="11029" max="11259" width="9.109375" style="32"/>
    <col min="11260" max="11260" width="22.5546875" style="32" customWidth="1"/>
    <col min="11261" max="11261" width="20.33203125" style="32" customWidth="1"/>
    <col min="11262" max="11262" width="13.5546875" style="32" customWidth="1"/>
    <col min="11263" max="11263" width="13.6640625" style="32" customWidth="1"/>
    <col min="11264" max="11264" width="12.44140625" style="32" customWidth="1"/>
    <col min="11265" max="11265" width="11.88671875" style="32" customWidth="1"/>
    <col min="11266" max="11266" width="12.44140625" style="32" customWidth="1"/>
    <col min="11267" max="11267" width="12.5546875" style="32" customWidth="1"/>
    <col min="11268" max="11268" width="12.33203125" style="32" customWidth="1"/>
    <col min="11269" max="11271" width="11.88671875" style="32" customWidth="1"/>
    <col min="11272" max="11272" width="12.6640625" style="32" customWidth="1"/>
    <col min="11273" max="11273" width="12" style="32" customWidth="1"/>
    <col min="11274" max="11274" width="9.109375" style="32"/>
    <col min="11275" max="11275" width="11.88671875" style="32" customWidth="1"/>
    <col min="11276" max="11276" width="13.88671875" style="32" customWidth="1"/>
    <col min="11277" max="11277" width="9.109375" style="32"/>
    <col min="11278" max="11278" width="10.44140625" style="32" bestFit="1" customWidth="1"/>
    <col min="11279" max="11279" width="9.109375" style="32"/>
    <col min="11280" max="11280" width="9.44140625" style="32" bestFit="1" customWidth="1"/>
    <col min="11281" max="11281" width="9.109375" style="32"/>
    <col min="11282" max="11282" width="8.33203125" style="32" customWidth="1"/>
    <col min="11283" max="11283" width="11.88671875" style="32" customWidth="1"/>
    <col min="11284" max="11284" width="11.6640625" style="32" customWidth="1"/>
    <col min="11285" max="11515" width="9.109375" style="32"/>
    <col min="11516" max="11516" width="22.5546875" style="32" customWidth="1"/>
    <col min="11517" max="11517" width="20.33203125" style="32" customWidth="1"/>
    <col min="11518" max="11518" width="13.5546875" style="32" customWidth="1"/>
    <col min="11519" max="11519" width="13.6640625" style="32" customWidth="1"/>
    <col min="11520" max="11520" width="12.44140625" style="32" customWidth="1"/>
    <col min="11521" max="11521" width="11.88671875" style="32" customWidth="1"/>
    <col min="11522" max="11522" width="12.44140625" style="32" customWidth="1"/>
    <col min="11523" max="11523" width="12.5546875" style="32" customWidth="1"/>
    <col min="11524" max="11524" width="12.33203125" style="32" customWidth="1"/>
    <col min="11525" max="11527" width="11.88671875" style="32" customWidth="1"/>
    <col min="11528" max="11528" width="12.6640625" style="32" customWidth="1"/>
    <col min="11529" max="11529" width="12" style="32" customWidth="1"/>
    <col min="11530" max="11530" width="9.109375" style="32"/>
    <col min="11531" max="11531" width="11.88671875" style="32" customWidth="1"/>
    <col min="11532" max="11532" width="13.88671875" style="32" customWidth="1"/>
    <col min="11533" max="11533" width="9.109375" style="32"/>
    <col min="11534" max="11534" width="10.44140625" style="32" bestFit="1" customWidth="1"/>
    <col min="11535" max="11535" width="9.109375" style="32"/>
    <col min="11536" max="11536" width="9.44140625" style="32" bestFit="1" customWidth="1"/>
    <col min="11537" max="11537" width="9.109375" style="32"/>
    <col min="11538" max="11538" width="8.33203125" style="32" customWidth="1"/>
    <col min="11539" max="11539" width="11.88671875" style="32" customWidth="1"/>
    <col min="11540" max="11540" width="11.6640625" style="32" customWidth="1"/>
    <col min="11541" max="11771" width="9.109375" style="32"/>
    <col min="11772" max="11772" width="22.5546875" style="32" customWidth="1"/>
    <col min="11773" max="11773" width="20.33203125" style="32" customWidth="1"/>
    <col min="11774" max="11774" width="13.5546875" style="32" customWidth="1"/>
    <col min="11775" max="11775" width="13.6640625" style="32" customWidth="1"/>
    <col min="11776" max="11776" width="12.44140625" style="32" customWidth="1"/>
    <col min="11777" max="11777" width="11.88671875" style="32" customWidth="1"/>
    <col min="11778" max="11778" width="12.44140625" style="32" customWidth="1"/>
    <col min="11779" max="11779" width="12.5546875" style="32" customWidth="1"/>
    <col min="11780" max="11780" width="12.33203125" style="32" customWidth="1"/>
    <col min="11781" max="11783" width="11.88671875" style="32" customWidth="1"/>
    <col min="11784" max="11784" width="12.6640625" style="32" customWidth="1"/>
    <col min="11785" max="11785" width="12" style="32" customWidth="1"/>
    <col min="11786" max="11786" width="9.109375" style="32"/>
    <col min="11787" max="11787" width="11.88671875" style="32" customWidth="1"/>
    <col min="11788" max="11788" width="13.88671875" style="32" customWidth="1"/>
    <col min="11789" max="11789" width="9.109375" style="32"/>
    <col min="11790" max="11790" width="10.44140625" style="32" bestFit="1" customWidth="1"/>
    <col min="11791" max="11791" width="9.109375" style="32"/>
    <col min="11792" max="11792" width="9.44140625" style="32" bestFit="1" customWidth="1"/>
    <col min="11793" max="11793" width="9.109375" style="32"/>
    <col min="11794" max="11794" width="8.33203125" style="32" customWidth="1"/>
    <col min="11795" max="11795" width="11.88671875" style="32" customWidth="1"/>
    <col min="11796" max="11796" width="11.6640625" style="32" customWidth="1"/>
    <col min="11797" max="12027" width="9.109375" style="32"/>
    <col min="12028" max="12028" width="22.5546875" style="32" customWidth="1"/>
    <col min="12029" max="12029" width="20.33203125" style="32" customWidth="1"/>
    <col min="12030" max="12030" width="13.5546875" style="32" customWidth="1"/>
    <col min="12031" max="12031" width="13.6640625" style="32" customWidth="1"/>
    <col min="12032" max="12032" width="12.44140625" style="32" customWidth="1"/>
    <col min="12033" max="12033" width="11.88671875" style="32" customWidth="1"/>
    <col min="12034" max="12034" width="12.44140625" style="32" customWidth="1"/>
    <col min="12035" max="12035" width="12.5546875" style="32" customWidth="1"/>
    <col min="12036" max="12036" width="12.33203125" style="32" customWidth="1"/>
    <col min="12037" max="12039" width="11.88671875" style="32" customWidth="1"/>
    <col min="12040" max="12040" width="12.6640625" style="32" customWidth="1"/>
    <col min="12041" max="12041" width="12" style="32" customWidth="1"/>
    <col min="12042" max="12042" width="9.109375" style="32"/>
    <col min="12043" max="12043" width="11.88671875" style="32" customWidth="1"/>
    <col min="12044" max="12044" width="13.88671875" style="32" customWidth="1"/>
    <col min="12045" max="12045" width="9.109375" style="32"/>
    <col min="12046" max="12046" width="10.44140625" style="32" bestFit="1" customWidth="1"/>
    <col min="12047" max="12047" width="9.109375" style="32"/>
    <col min="12048" max="12048" width="9.44140625" style="32" bestFit="1" customWidth="1"/>
    <col min="12049" max="12049" width="9.109375" style="32"/>
    <col min="12050" max="12050" width="8.33203125" style="32" customWidth="1"/>
    <col min="12051" max="12051" width="11.88671875" style="32" customWidth="1"/>
    <col min="12052" max="12052" width="11.6640625" style="32" customWidth="1"/>
    <col min="12053" max="12283" width="9.109375" style="32"/>
    <col min="12284" max="12284" width="22.5546875" style="32" customWidth="1"/>
    <col min="12285" max="12285" width="20.33203125" style="32" customWidth="1"/>
    <col min="12286" max="12286" width="13.5546875" style="32" customWidth="1"/>
    <col min="12287" max="12287" width="13.6640625" style="32" customWidth="1"/>
    <col min="12288" max="12288" width="12.44140625" style="32" customWidth="1"/>
    <col min="12289" max="12289" width="11.88671875" style="32" customWidth="1"/>
    <col min="12290" max="12290" width="12.44140625" style="32" customWidth="1"/>
    <col min="12291" max="12291" width="12.5546875" style="32" customWidth="1"/>
    <col min="12292" max="12292" width="12.33203125" style="32" customWidth="1"/>
    <col min="12293" max="12295" width="11.88671875" style="32" customWidth="1"/>
    <col min="12296" max="12296" width="12.6640625" style="32" customWidth="1"/>
    <col min="12297" max="12297" width="12" style="32" customWidth="1"/>
    <col min="12298" max="12298" width="9.109375" style="32"/>
    <col min="12299" max="12299" width="11.88671875" style="32" customWidth="1"/>
    <col min="12300" max="12300" width="13.88671875" style="32" customWidth="1"/>
    <col min="12301" max="12301" width="9.109375" style="32"/>
    <col min="12302" max="12302" width="10.44140625" style="32" bestFit="1" customWidth="1"/>
    <col min="12303" max="12303" width="9.109375" style="32"/>
    <col min="12304" max="12304" width="9.44140625" style="32" bestFit="1" customWidth="1"/>
    <col min="12305" max="12305" width="9.109375" style="32"/>
    <col min="12306" max="12306" width="8.33203125" style="32" customWidth="1"/>
    <col min="12307" max="12307" width="11.88671875" style="32" customWidth="1"/>
    <col min="12308" max="12308" width="11.6640625" style="32" customWidth="1"/>
    <col min="12309" max="12539" width="9.109375" style="32"/>
    <col min="12540" max="12540" width="22.5546875" style="32" customWidth="1"/>
    <col min="12541" max="12541" width="20.33203125" style="32" customWidth="1"/>
    <col min="12542" max="12542" width="13.5546875" style="32" customWidth="1"/>
    <col min="12543" max="12543" width="13.6640625" style="32" customWidth="1"/>
    <col min="12544" max="12544" width="12.44140625" style="32" customWidth="1"/>
    <col min="12545" max="12545" width="11.88671875" style="32" customWidth="1"/>
    <col min="12546" max="12546" width="12.44140625" style="32" customWidth="1"/>
    <col min="12547" max="12547" width="12.5546875" style="32" customWidth="1"/>
    <col min="12548" max="12548" width="12.33203125" style="32" customWidth="1"/>
    <col min="12549" max="12551" width="11.88671875" style="32" customWidth="1"/>
    <col min="12552" max="12552" width="12.6640625" style="32" customWidth="1"/>
    <col min="12553" max="12553" width="12" style="32" customWidth="1"/>
    <col min="12554" max="12554" width="9.109375" style="32"/>
    <col min="12555" max="12555" width="11.88671875" style="32" customWidth="1"/>
    <col min="12556" max="12556" width="13.88671875" style="32" customWidth="1"/>
    <col min="12557" max="12557" width="9.109375" style="32"/>
    <col min="12558" max="12558" width="10.44140625" style="32" bestFit="1" customWidth="1"/>
    <col min="12559" max="12559" width="9.109375" style="32"/>
    <col min="12560" max="12560" width="9.44140625" style="32" bestFit="1" customWidth="1"/>
    <col min="12561" max="12561" width="9.109375" style="32"/>
    <col min="12562" max="12562" width="8.33203125" style="32" customWidth="1"/>
    <col min="12563" max="12563" width="11.88671875" style="32" customWidth="1"/>
    <col min="12564" max="12564" width="11.6640625" style="32" customWidth="1"/>
    <col min="12565" max="12795" width="9.109375" style="32"/>
    <col min="12796" max="12796" width="22.5546875" style="32" customWidth="1"/>
    <col min="12797" max="12797" width="20.33203125" style="32" customWidth="1"/>
    <col min="12798" max="12798" width="13.5546875" style="32" customWidth="1"/>
    <col min="12799" max="12799" width="13.6640625" style="32" customWidth="1"/>
    <col min="12800" max="12800" width="12.44140625" style="32" customWidth="1"/>
    <col min="12801" max="12801" width="11.88671875" style="32" customWidth="1"/>
    <col min="12802" max="12802" width="12.44140625" style="32" customWidth="1"/>
    <col min="12803" max="12803" width="12.5546875" style="32" customWidth="1"/>
    <col min="12804" max="12804" width="12.33203125" style="32" customWidth="1"/>
    <col min="12805" max="12807" width="11.88671875" style="32" customWidth="1"/>
    <col min="12808" max="12808" width="12.6640625" style="32" customWidth="1"/>
    <col min="12809" max="12809" width="12" style="32" customWidth="1"/>
    <col min="12810" max="12810" width="9.109375" style="32"/>
    <col min="12811" max="12811" width="11.88671875" style="32" customWidth="1"/>
    <col min="12812" max="12812" width="13.88671875" style="32" customWidth="1"/>
    <col min="12813" max="12813" width="9.109375" style="32"/>
    <col min="12814" max="12814" width="10.44140625" style="32" bestFit="1" customWidth="1"/>
    <col min="12815" max="12815" width="9.109375" style="32"/>
    <col min="12816" max="12816" width="9.44140625" style="32" bestFit="1" customWidth="1"/>
    <col min="12817" max="12817" width="9.109375" style="32"/>
    <col min="12818" max="12818" width="8.33203125" style="32" customWidth="1"/>
    <col min="12819" max="12819" width="11.88671875" style="32" customWidth="1"/>
    <col min="12820" max="12820" width="11.6640625" style="32" customWidth="1"/>
    <col min="12821" max="13051" width="9.109375" style="32"/>
    <col min="13052" max="13052" width="22.5546875" style="32" customWidth="1"/>
    <col min="13053" max="13053" width="20.33203125" style="32" customWidth="1"/>
    <col min="13054" max="13054" width="13.5546875" style="32" customWidth="1"/>
    <col min="13055" max="13055" width="13.6640625" style="32" customWidth="1"/>
    <col min="13056" max="13056" width="12.44140625" style="32" customWidth="1"/>
    <col min="13057" max="13057" width="11.88671875" style="32" customWidth="1"/>
    <col min="13058" max="13058" width="12.44140625" style="32" customWidth="1"/>
    <col min="13059" max="13059" width="12.5546875" style="32" customWidth="1"/>
    <col min="13060" max="13060" width="12.33203125" style="32" customWidth="1"/>
    <col min="13061" max="13063" width="11.88671875" style="32" customWidth="1"/>
    <col min="13064" max="13064" width="12.6640625" style="32" customWidth="1"/>
    <col min="13065" max="13065" width="12" style="32" customWidth="1"/>
    <col min="13066" max="13066" width="9.109375" style="32"/>
    <col min="13067" max="13067" width="11.88671875" style="32" customWidth="1"/>
    <col min="13068" max="13068" width="13.88671875" style="32" customWidth="1"/>
    <col min="13069" max="13069" width="9.109375" style="32"/>
    <col min="13070" max="13070" width="10.44140625" style="32" bestFit="1" customWidth="1"/>
    <col min="13071" max="13071" width="9.109375" style="32"/>
    <col min="13072" max="13072" width="9.44140625" style="32" bestFit="1" customWidth="1"/>
    <col min="13073" max="13073" width="9.109375" style="32"/>
    <col min="13074" max="13074" width="8.33203125" style="32" customWidth="1"/>
    <col min="13075" max="13075" width="11.88671875" style="32" customWidth="1"/>
    <col min="13076" max="13076" width="11.6640625" style="32" customWidth="1"/>
    <col min="13077" max="13307" width="9.109375" style="32"/>
    <col min="13308" max="13308" width="22.5546875" style="32" customWidth="1"/>
    <col min="13309" max="13309" width="20.33203125" style="32" customWidth="1"/>
    <col min="13310" max="13310" width="13.5546875" style="32" customWidth="1"/>
    <col min="13311" max="13311" width="13.6640625" style="32" customWidth="1"/>
    <col min="13312" max="13312" width="12.44140625" style="32" customWidth="1"/>
    <col min="13313" max="13313" width="11.88671875" style="32" customWidth="1"/>
    <col min="13314" max="13314" width="12.44140625" style="32" customWidth="1"/>
    <col min="13315" max="13315" width="12.5546875" style="32" customWidth="1"/>
    <col min="13316" max="13316" width="12.33203125" style="32" customWidth="1"/>
    <col min="13317" max="13319" width="11.88671875" style="32" customWidth="1"/>
    <col min="13320" max="13320" width="12.6640625" style="32" customWidth="1"/>
    <col min="13321" max="13321" width="12" style="32" customWidth="1"/>
    <col min="13322" max="13322" width="9.109375" style="32"/>
    <col min="13323" max="13323" width="11.88671875" style="32" customWidth="1"/>
    <col min="13324" max="13324" width="13.88671875" style="32" customWidth="1"/>
    <col min="13325" max="13325" width="9.109375" style="32"/>
    <col min="13326" max="13326" width="10.44140625" style="32" bestFit="1" customWidth="1"/>
    <col min="13327" max="13327" width="9.109375" style="32"/>
    <col min="13328" max="13328" width="9.44140625" style="32" bestFit="1" customWidth="1"/>
    <col min="13329" max="13329" width="9.109375" style="32"/>
    <col min="13330" max="13330" width="8.33203125" style="32" customWidth="1"/>
    <col min="13331" max="13331" width="11.88671875" style="32" customWidth="1"/>
    <col min="13332" max="13332" width="11.6640625" style="32" customWidth="1"/>
    <col min="13333" max="13563" width="9.109375" style="32"/>
    <col min="13564" max="13564" width="22.5546875" style="32" customWidth="1"/>
    <col min="13565" max="13565" width="20.33203125" style="32" customWidth="1"/>
    <col min="13566" max="13566" width="13.5546875" style="32" customWidth="1"/>
    <col min="13567" max="13567" width="13.6640625" style="32" customWidth="1"/>
    <col min="13568" max="13568" width="12.44140625" style="32" customWidth="1"/>
    <col min="13569" max="13569" width="11.88671875" style="32" customWidth="1"/>
    <col min="13570" max="13570" width="12.44140625" style="32" customWidth="1"/>
    <col min="13571" max="13571" width="12.5546875" style="32" customWidth="1"/>
    <col min="13572" max="13572" width="12.33203125" style="32" customWidth="1"/>
    <col min="13573" max="13575" width="11.88671875" style="32" customWidth="1"/>
    <col min="13576" max="13576" width="12.6640625" style="32" customWidth="1"/>
    <col min="13577" max="13577" width="12" style="32" customWidth="1"/>
    <col min="13578" max="13578" width="9.109375" style="32"/>
    <col min="13579" max="13579" width="11.88671875" style="32" customWidth="1"/>
    <col min="13580" max="13580" width="13.88671875" style="32" customWidth="1"/>
    <col min="13581" max="13581" width="9.109375" style="32"/>
    <col min="13582" max="13582" width="10.44140625" style="32" bestFit="1" customWidth="1"/>
    <col min="13583" max="13583" width="9.109375" style="32"/>
    <col min="13584" max="13584" width="9.44140625" style="32" bestFit="1" customWidth="1"/>
    <col min="13585" max="13585" width="9.109375" style="32"/>
    <col min="13586" max="13586" width="8.33203125" style="32" customWidth="1"/>
    <col min="13587" max="13587" width="11.88671875" style="32" customWidth="1"/>
    <col min="13588" max="13588" width="11.6640625" style="32" customWidth="1"/>
    <col min="13589" max="13819" width="9.109375" style="32"/>
    <col min="13820" max="13820" width="22.5546875" style="32" customWidth="1"/>
    <col min="13821" max="13821" width="20.33203125" style="32" customWidth="1"/>
    <col min="13822" max="13822" width="13.5546875" style="32" customWidth="1"/>
    <col min="13823" max="13823" width="13.6640625" style="32" customWidth="1"/>
    <col min="13824" max="13824" width="12.44140625" style="32" customWidth="1"/>
    <col min="13825" max="13825" width="11.88671875" style="32" customWidth="1"/>
    <col min="13826" max="13826" width="12.44140625" style="32" customWidth="1"/>
    <col min="13827" max="13827" width="12.5546875" style="32" customWidth="1"/>
    <col min="13828" max="13828" width="12.33203125" style="32" customWidth="1"/>
    <col min="13829" max="13831" width="11.88671875" style="32" customWidth="1"/>
    <col min="13832" max="13832" width="12.6640625" style="32" customWidth="1"/>
    <col min="13833" max="13833" width="12" style="32" customWidth="1"/>
    <col min="13834" max="13834" width="9.109375" style="32"/>
    <col min="13835" max="13835" width="11.88671875" style="32" customWidth="1"/>
    <col min="13836" max="13836" width="13.88671875" style="32" customWidth="1"/>
    <col min="13837" max="13837" width="9.109375" style="32"/>
    <col min="13838" max="13838" width="10.44140625" style="32" bestFit="1" customWidth="1"/>
    <col min="13839" max="13839" width="9.109375" style="32"/>
    <col min="13840" max="13840" width="9.44140625" style="32" bestFit="1" customWidth="1"/>
    <col min="13841" max="13841" width="9.109375" style="32"/>
    <col min="13842" max="13842" width="8.33203125" style="32" customWidth="1"/>
    <col min="13843" max="13843" width="11.88671875" style="32" customWidth="1"/>
    <col min="13844" max="13844" width="11.6640625" style="32" customWidth="1"/>
    <col min="13845" max="14075" width="9.109375" style="32"/>
    <col min="14076" max="14076" width="22.5546875" style="32" customWidth="1"/>
    <col min="14077" max="14077" width="20.33203125" style="32" customWidth="1"/>
    <col min="14078" max="14078" width="13.5546875" style="32" customWidth="1"/>
    <col min="14079" max="14079" width="13.6640625" style="32" customWidth="1"/>
    <col min="14080" max="14080" width="12.44140625" style="32" customWidth="1"/>
    <col min="14081" max="14081" width="11.88671875" style="32" customWidth="1"/>
    <col min="14082" max="14082" width="12.44140625" style="32" customWidth="1"/>
    <col min="14083" max="14083" width="12.5546875" style="32" customWidth="1"/>
    <col min="14084" max="14084" width="12.33203125" style="32" customWidth="1"/>
    <col min="14085" max="14087" width="11.88671875" style="32" customWidth="1"/>
    <col min="14088" max="14088" width="12.6640625" style="32" customWidth="1"/>
    <col min="14089" max="14089" width="12" style="32" customWidth="1"/>
    <col min="14090" max="14090" width="9.109375" style="32"/>
    <col min="14091" max="14091" width="11.88671875" style="32" customWidth="1"/>
    <col min="14092" max="14092" width="13.88671875" style="32" customWidth="1"/>
    <col min="14093" max="14093" width="9.109375" style="32"/>
    <col min="14094" max="14094" width="10.44140625" style="32" bestFit="1" customWidth="1"/>
    <col min="14095" max="14095" width="9.109375" style="32"/>
    <col min="14096" max="14096" width="9.44140625" style="32" bestFit="1" customWidth="1"/>
    <col min="14097" max="14097" width="9.109375" style="32"/>
    <col min="14098" max="14098" width="8.33203125" style="32" customWidth="1"/>
    <col min="14099" max="14099" width="11.88671875" style="32" customWidth="1"/>
    <col min="14100" max="14100" width="11.6640625" style="32" customWidth="1"/>
    <col min="14101" max="14331" width="9.109375" style="32"/>
    <col min="14332" max="14332" width="22.5546875" style="32" customWidth="1"/>
    <col min="14333" max="14333" width="20.33203125" style="32" customWidth="1"/>
    <col min="14334" max="14334" width="13.5546875" style="32" customWidth="1"/>
    <col min="14335" max="14335" width="13.6640625" style="32" customWidth="1"/>
    <col min="14336" max="14336" width="12.44140625" style="32" customWidth="1"/>
    <col min="14337" max="14337" width="11.88671875" style="32" customWidth="1"/>
    <col min="14338" max="14338" width="12.44140625" style="32" customWidth="1"/>
    <col min="14339" max="14339" width="12.5546875" style="32" customWidth="1"/>
    <col min="14340" max="14340" width="12.33203125" style="32" customWidth="1"/>
    <col min="14341" max="14343" width="11.88671875" style="32" customWidth="1"/>
    <col min="14344" max="14344" width="12.6640625" style="32" customWidth="1"/>
    <col min="14345" max="14345" width="12" style="32" customWidth="1"/>
    <col min="14346" max="14346" width="9.109375" style="32"/>
    <col min="14347" max="14347" width="11.88671875" style="32" customWidth="1"/>
    <col min="14348" max="14348" width="13.88671875" style="32" customWidth="1"/>
    <col min="14349" max="14349" width="9.109375" style="32"/>
    <col min="14350" max="14350" width="10.44140625" style="32" bestFit="1" customWidth="1"/>
    <col min="14351" max="14351" width="9.109375" style="32"/>
    <col min="14352" max="14352" width="9.44140625" style="32" bestFit="1" customWidth="1"/>
    <col min="14353" max="14353" width="9.109375" style="32"/>
    <col min="14354" max="14354" width="8.33203125" style="32" customWidth="1"/>
    <col min="14355" max="14355" width="11.88671875" style="32" customWidth="1"/>
    <col min="14356" max="14356" width="11.6640625" style="32" customWidth="1"/>
    <col min="14357" max="14587" width="9.109375" style="32"/>
    <col min="14588" max="14588" width="22.5546875" style="32" customWidth="1"/>
    <col min="14589" max="14589" width="20.33203125" style="32" customWidth="1"/>
    <col min="14590" max="14590" width="13.5546875" style="32" customWidth="1"/>
    <col min="14591" max="14591" width="13.6640625" style="32" customWidth="1"/>
    <col min="14592" max="14592" width="12.44140625" style="32" customWidth="1"/>
    <col min="14593" max="14593" width="11.88671875" style="32" customWidth="1"/>
    <col min="14594" max="14594" width="12.44140625" style="32" customWidth="1"/>
    <col min="14595" max="14595" width="12.5546875" style="32" customWidth="1"/>
    <col min="14596" max="14596" width="12.33203125" style="32" customWidth="1"/>
    <col min="14597" max="14599" width="11.88671875" style="32" customWidth="1"/>
    <col min="14600" max="14600" width="12.6640625" style="32" customWidth="1"/>
    <col min="14601" max="14601" width="12" style="32" customWidth="1"/>
    <col min="14602" max="14602" width="9.109375" style="32"/>
    <col min="14603" max="14603" width="11.88671875" style="32" customWidth="1"/>
    <col min="14604" max="14604" width="13.88671875" style="32" customWidth="1"/>
    <col min="14605" max="14605" width="9.109375" style="32"/>
    <col min="14606" max="14606" width="10.44140625" style="32" bestFit="1" customWidth="1"/>
    <col min="14607" max="14607" width="9.109375" style="32"/>
    <col min="14608" max="14608" width="9.44140625" style="32" bestFit="1" customWidth="1"/>
    <col min="14609" max="14609" width="9.109375" style="32"/>
    <col min="14610" max="14610" width="8.33203125" style="32" customWidth="1"/>
    <col min="14611" max="14611" width="11.88671875" style="32" customWidth="1"/>
    <col min="14612" max="14612" width="11.6640625" style="32" customWidth="1"/>
    <col min="14613" max="14843" width="9.109375" style="32"/>
    <col min="14844" max="14844" width="22.5546875" style="32" customWidth="1"/>
    <col min="14845" max="14845" width="20.33203125" style="32" customWidth="1"/>
    <col min="14846" max="14846" width="13.5546875" style="32" customWidth="1"/>
    <col min="14847" max="14847" width="13.6640625" style="32" customWidth="1"/>
    <col min="14848" max="14848" width="12.44140625" style="32" customWidth="1"/>
    <col min="14849" max="14849" width="11.88671875" style="32" customWidth="1"/>
    <col min="14850" max="14850" width="12.44140625" style="32" customWidth="1"/>
    <col min="14851" max="14851" width="12.5546875" style="32" customWidth="1"/>
    <col min="14852" max="14852" width="12.33203125" style="32" customWidth="1"/>
    <col min="14853" max="14855" width="11.88671875" style="32" customWidth="1"/>
    <col min="14856" max="14856" width="12.6640625" style="32" customWidth="1"/>
    <col min="14857" max="14857" width="12" style="32" customWidth="1"/>
    <col min="14858" max="14858" width="9.109375" style="32"/>
    <col min="14859" max="14859" width="11.88671875" style="32" customWidth="1"/>
    <col min="14860" max="14860" width="13.88671875" style="32" customWidth="1"/>
    <col min="14861" max="14861" width="9.109375" style="32"/>
    <col min="14862" max="14862" width="10.44140625" style="32" bestFit="1" customWidth="1"/>
    <col min="14863" max="14863" width="9.109375" style="32"/>
    <col min="14864" max="14864" width="9.44140625" style="32" bestFit="1" customWidth="1"/>
    <col min="14865" max="14865" width="9.109375" style="32"/>
    <col min="14866" max="14866" width="8.33203125" style="32" customWidth="1"/>
    <col min="14867" max="14867" width="11.88671875" style="32" customWidth="1"/>
    <col min="14868" max="14868" width="11.6640625" style="32" customWidth="1"/>
    <col min="14869" max="15099" width="9.109375" style="32"/>
    <col min="15100" max="15100" width="22.5546875" style="32" customWidth="1"/>
    <col min="15101" max="15101" width="20.33203125" style="32" customWidth="1"/>
    <col min="15102" max="15102" width="13.5546875" style="32" customWidth="1"/>
    <col min="15103" max="15103" width="13.6640625" style="32" customWidth="1"/>
    <col min="15104" max="15104" width="12.44140625" style="32" customWidth="1"/>
    <col min="15105" max="15105" width="11.88671875" style="32" customWidth="1"/>
    <col min="15106" max="15106" width="12.44140625" style="32" customWidth="1"/>
    <col min="15107" max="15107" width="12.5546875" style="32" customWidth="1"/>
    <col min="15108" max="15108" width="12.33203125" style="32" customWidth="1"/>
    <col min="15109" max="15111" width="11.88671875" style="32" customWidth="1"/>
    <col min="15112" max="15112" width="12.6640625" style="32" customWidth="1"/>
    <col min="15113" max="15113" width="12" style="32" customWidth="1"/>
    <col min="15114" max="15114" width="9.109375" style="32"/>
    <col min="15115" max="15115" width="11.88671875" style="32" customWidth="1"/>
    <col min="15116" max="15116" width="13.88671875" style="32" customWidth="1"/>
    <col min="15117" max="15117" width="9.109375" style="32"/>
    <col min="15118" max="15118" width="10.44140625" style="32" bestFit="1" customWidth="1"/>
    <col min="15119" max="15119" width="9.109375" style="32"/>
    <col min="15120" max="15120" width="9.44140625" style="32" bestFit="1" customWidth="1"/>
    <col min="15121" max="15121" width="9.109375" style="32"/>
    <col min="15122" max="15122" width="8.33203125" style="32" customWidth="1"/>
    <col min="15123" max="15123" width="11.88671875" style="32" customWidth="1"/>
    <col min="15124" max="15124" width="11.6640625" style="32" customWidth="1"/>
    <col min="15125" max="15355" width="9.109375" style="32"/>
    <col min="15356" max="15356" width="22.5546875" style="32" customWidth="1"/>
    <col min="15357" max="15357" width="20.33203125" style="32" customWidth="1"/>
    <col min="15358" max="15358" width="13.5546875" style="32" customWidth="1"/>
    <col min="15359" max="15359" width="13.6640625" style="32" customWidth="1"/>
    <col min="15360" max="15360" width="12.44140625" style="32" customWidth="1"/>
    <col min="15361" max="15361" width="11.88671875" style="32" customWidth="1"/>
    <col min="15362" max="15362" width="12.44140625" style="32" customWidth="1"/>
    <col min="15363" max="15363" width="12.5546875" style="32" customWidth="1"/>
    <col min="15364" max="15364" width="12.33203125" style="32" customWidth="1"/>
    <col min="15365" max="15367" width="11.88671875" style="32" customWidth="1"/>
    <col min="15368" max="15368" width="12.6640625" style="32" customWidth="1"/>
    <col min="15369" max="15369" width="12" style="32" customWidth="1"/>
    <col min="15370" max="15370" width="9.109375" style="32"/>
    <col min="15371" max="15371" width="11.88671875" style="32" customWidth="1"/>
    <col min="15372" max="15372" width="13.88671875" style="32" customWidth="1"/>
    <col min="15373" max="15373" width="9.109375" style="32"/>
    <col min="15374" max="15374" width="10.44140625" style="32" bestFit="1" customWidth="1"/>
    <col min="15375" max="15375" width="9.109375" style="32"/>
    <col min="15376" max="15376" width="9.44140625" style="32" bestFit="1" customWidth="1"/>
    <col min="15377" max="15377" width="9.109375" style="32"/>
    <col min="15378" max="15378" width="8.33203125" style="32" customWidth="1"/>
    <col min="15379" max="15379" width="11.88671875" style="32" customWidth="1"/>
    <col min="15380" max="15380" width="11.6640625" style="32" customWidth="1"/>
    <col min="15381" max="15611" width="9.109375" style="32"/>
    <col min="15612" max="15612" width="22.5546875" style="32" customWidth="1"/>
    <col min="15613" max="15613" width="20.33203125" style="32" customWidth="1"/>
    <col min="15614" max="15614" width="13.5546875" style="32" customWidth="1"/>
    <col min="15615" max="15615" width="13.6640625" style="32" customWidth="1"/>
    <col min="15616" max="15616" width="12.44140625" style="32" customWidth="1"/>
    <col min="15617" max="15617" width="11.88671875" style="32" customWidth="1"/>
    <col min="15618" max="15618" width="12.44140625" style="32" customWidth="1"/>
    <col min="15619" max="15619" width="12.5546875" style="32" customWidth="1"/>
    <col min="15620" max="15620" width="12.33203125" style="32" customWidth="1"/>
    <col min="15621" max="15623" width="11.88671875" style="32" customWidth="1"/>
    <col min="15624" max="15624" width="12.6640625" style="32" customWidth="1"/>
    <col min="15625" max="15625" width="12" style="32" customWidth="1"/>
    <col min="15626" max="15626" width="9.109375" style="32"/>
    <col min="15627" max="15627" width="11.88671875" style="32" customWidth="1"/>
    <col min="15628" max="15628" width="13.88671875" style="32" customWidth="1"/>
    <col min="15629" max="15629" width="9.109375" style="32"/>
    <col min="15630" max="15630" width="10.44140625" style="32" bestFit="1" customWidth="1"/>
    <col min="15631" max="15631" width="9.109375" style="32"/>
    <col min="15632" max="15632" width="9.44140625" style="32" bestFit="1" customWidth="1"/>
    <col min="15633" max="15633" width="9.109375" style="32"/>
    <col min="15634" max="15634" width="8.33203125" style="32" customWidth="1"/>
    <col min="15635" max="15635" width="11.88671875" style="32" customWidth="1"/>
    <col min="15636" max="15636" width="11.6640625" style="32" customWidth="1"/>
    <col min="15637" max="15867" width="9.109375" style="32"/>
    <col min="15868" max="15868" width="22.5546875" style="32" customWidth="1"/>
    <col min="15869" max="15869" width="20.33203125" style="32" customWidth="1"/>
    <col min="15870" max="15870" width="13.5546875" style="32" customWidth="1"/>
    <col min="15871" max="15871" width="13.6640625" style="32" customWidth="1"/>
    <col min="15872" max="15872" width="12.44140625" style="32" customWidth="1"/>
    <col min="15873" max="15873" width="11.88671875" style="32" customWidth="1"/>
    <col min="15874" max="15874" width="12.44140625" style="32" customWidth="1"/>
    <col min="15875" max="15875" width="12.5546875" style="32" customWidth="1"/>
    <col min="15876" max="15876" width="12.33203125" style="32" customWidth="1"/>
    <col min="15877" max="15879" width="11.88671875" style="32" customWidth="1"/>
    <col min="15880" max="15880" width="12.6640625" style="32" customWidth="1"/>
    <col min="15881" max="15881" width="12" style="32" customWidth="1"/>
    <col min="15882" max="15882" width="9.109375" style="32"/>
    <col min="15883" max="15883" width="11.88671875" style="32" customWidth="1"/>
    <col min="15884" max="15884" width="13.88671875" style="32" customWidth="1"/>
    <col min="15885" max="15885" width="9.109375" style="32"/>
    <col min="15886" max="15886" width="10.44140625" style="32" bestFit="1" customWidth="1"/>
    <col min="15887" max="15887" width="9.109375" style="32"/>
    <col min="15888" max="15888" width="9.44140625" style="32" bestFit="1" customWidth="1"/>
    <col min="15889" max="15889" width="9.109375" style="32"/>
    <col min="15890" max="15890" width="8.33203125" style="32" customWidth="1"/>
    <col min="15891" max="15891" width="11.88671875" style="32" customWidth="1"/>
    <col min="15892" max="15892" width="11.6640625" style="32" customWidth="1"/>
    <col min="15893" max="16123" width="9.109375" style="32"/>
    <col min="16124" max="16124" width="22.5546875" style="32" customWidth="1"/>
    <col min="16125" max="16125" width="20.33203125" style="32" customWidth="1"/>
    <col min="16126" max="16126" width="13.5546875" style="32" customWidth="1"/>
    <col min="16127" max="16127" width="13.6640625" style="32" customWidth="1"/>
    <col min="16128" max="16128" width="12.44140625" style="32" customWidth="1"/>
    <col min="16129" max="16129" width="11.88671875" style="32" customWidth="1"/>
    <col min="16130" max="16130" width="12.44140625" style="32" customWidth="1"/>
    <col min="16131" max="16131" width="12.5546875" style="32" customWidth="1"/>
    <col min="16132" max="16132" width="12.33203125" style="32" customWidth="1"/>
    <col min="16133" max="16135" width="11.88671875" style="32" customWidth="1"/>
    <col min="16136" max="16136" width="12.6640625" style="32" customWidth="1"/>
    <col min="16137" max="16137" width="12" style="32" customWidth="1"/>
    <col min="16138" max="16138" width="9.109375" style="32"/>
    <col min="16139" max="16139" width="11.88671875" style="32" customWidth="1"/>
    <col min="16140" max="16140" width="13.88671875" style="32" customWidth="1"/>
    <col min="16141" max="16141" width="9.109375" style="32"/>
    <col min="16142" max="16142" width="10.44140625" style="32" bestFit="1" customWidth="1"/>
    <col min="16143" max="16143" width="9.109375" style="32"/>
    <col min="16144" max="16144" width="9.44140625" style="32" bestFit="1" customWidth="1"/>
    <col min="16145" max="16145" width="9.109375" style="32"/>
    <col min="16146" max="16146" width="8.33203125" style="32" customWidth="1"/>
    <col min="16147" max="16147" width="11.88671875" style="32" customWidth="1"/>
    <col min="16148" max="16148" width="11.6640625" style="32" customWidth="1"/>
    <col min="16149" max="16384" width="9.109375" style="32"/>
  </cols>
  <sheetData>
    <row r="1" spans="1:20" x14ac:dyDescent="0.25">
      <c r="A1" s="33" t="s">
        <v>112</v>
      </c>
    </row>
    <row r="2" spans="1:20" x14ac:dyDescent="0.25">
      <c r="P2" s="34" t="s">
        <v>0</v>
      </c>
      <c r="Q2" s="34" t="s">
        <v>0</v>
      </c>
    </row>
    <row r="3" spans="1:20" x14ac:dyDescent="0.25">
      <c r="A3" s="35" t="s">
        <v>1</v>
      </c>
      <c r="B3" s="35" t="s">
        <v>2</v>
      </c>
      <c r="C3" s="66">
        <v>1850</v>
      </c>
      <c r="D3" s="66">
        <v>1860</v>
      </c>
      <c r="E3" s="66">
        <v>1870</v>
      </c>
      <c r="F3" s="66">
        <v>1880</v>
      </c>
      <c r="G3" s="66">
        <v>1890</v>
      </c>
      <c r="H3" s="66">
        <v>1900</v>
      </c>
      <c r="I3" s="66">
        <v>1910</v>
      </c>
      <c r="J3" s="66">
        <v>1920</v>
      </c>
      <c r="K3" s="66">
        <v>1930</v>
      </c>
      <c r="L3" s="66">
        <v>1940</v>
      </c>
      <c r="M3" s="35">
        <v>1950</v>
      </c>
      <c r="N3" s="35">
        <v>1960</v>
      </c>
      <c r="O3" s="67"/>
      <c r="P3" s="35">
        <v>1950</v>
      </c>
      <c r="Q3" s="35">
        <v>1960</v>
      </c>
      <c r="S3" s="55"/>
      <c r="T3" s="55"/>
    </row>
    <row r="4" spans="1:20" x14ac:dyDescent="0.25">
      <c r="A4" s="32" t="s">
        <v>3</v>
      </c>
      <c r="B4" s="32" t="s">
        <v>4</v>
      </c>
      <c r="C4" s="31">
        <f>D4/(('Default &amp; Adjusted Growth Rates'!N5/1000)+1)^10</f>
        <v>288461.25319426483</v>
      </c>
      <c r="D4" s="31">
        <f>E4/(('Default &amp; Adjusted Growth Rates'!O5/1000)+1)^10</f>
        <v>300209.62638912239</v>
      </c>
      <c r="E4" s="31">
        <f>F4/(('Default &amp; Adjusted Growth Rates'!P5/1000)+1)^10</f>
        <v>312436.48420261499</v>
      </c>
      <c r="F4" s="31">
        <f>G4/(('Default &amp; Adjusted Growth Rates'!Q5/1000)+1)^10</f>
        <v>328414.52725909668</v>
      </c>
      <c r="G4" s="31">
        <f>H4/(('Default &amp; Adjusted Growth Rates'!R5/1000)+1)^10</f>
        <v>348660.0329614206</v>
      </c>
      <c r="H4" s="31">
        <f>I4/(('Default &amp; Adjusted Growth Rates'!S5/1000)+1)^10</f>
        <v>373849.55877158226</v>
      </c>
      <c r="I4" s="31">
        <f>J4/(('Default &amp; Adjusted Growth Rates'!T5/1000)+1)^10</f>
        <v>408891.92576075799</v>
      </c>
      <c r="J4" s="31">
        <f>K4/(('Default &amp; Adjusted Growth Rates'!U5/1000)+1)^10</f>
        <v>434098.55679414305</v>
      </c>
      <c r="K4" s="31">
        <f>L4/(('Default &amp; Adjusted Growth Rates'!V5/1000)+1)^10</f>
        <v>503789.09724410105</v>
      </c>
      <c r="L4" s="31">
        <f>M4/(('Default &amp; Adjusted Growth Rates'!W5/1000)+1)^10</f>
        <v>578933.01170028618</v>
      </c>
      <c r="M4" s="31">
        <v>692000</v>
      </c>
      <c r="N4" s="31">
        <v>892000</v>
      </c>
      <c r="P4" s="31">
        <v>692000</v>
      </c>
      <c r="Q4" s="31">
        <v>892000</v>
      </c>
      <c r="S4" s="55"/>
      <c r="T4" s="55"/>
    </row>
    <row r="5" spans="1:20" x14ac:dyDescent="0.25">
      <c r="A5" s="32" t="s">
        <v>5</v>
      </c>
      <c r="B5" s="32" t="s">
        <v>4</v>
      </c>
      <c r="C5" s="31">
        <f>D5/(('Default &amp; Adjusted Growth Rates'!N6/1000)+1)^10</f>
        <v>931646.25567700039</v>
      </c>
      <c r="D5" s="31">
        <f>E5/(('Default &amp; Adjusted Growth Rates'!O6/1000)+1)^10</f>
        <v>989078.70161437779</v>
      </c>
      <c r="E5" s="31">
        <f>F5/(('Default &amp; Adjusted Growth Rates'!P6/1000)+1)^10</f>
        <v>1071115.1723875927</v>
      </c>
      <c r="F5" s="31">
        <f>G5/(('Default &amp; Adjusted Growth Rates'!Q6/1000)+1)^10</f>
        <v>1194944.4791126819</v>
      </c>
      <c r="G5" s="31">
        <f>H5/(('Default &amp; Adjusted Growth Rates'!R6/1000)+1)^10</f>
        <v>1306951.25292391</v>
      </c>
      <c r="H5" s="31">
        <f>I5/(('Default &amp; Adjusted Growth Rates'!S6/1000)+1)^10</f>
        <v>1401374.1268005746</v>
      </c>
      <c r="I5" s="31">
        <f>J5/(('Default &amp; Adjusted Growth Rates'!T6/1000)+1)^10</f>
        <v>1502618.7387422072</v>
      </c>
      <c r="J5" s="31">
        <f>K5/(('Default &amp; Adjusted Growth Rates'!U6/1000)+1)^10</f>
        <v>1595249.4652131584</v>
      </c>
      <c r="K5" s="31">
        <f>L5/(('Default &amp; Adjusted Growth Rates'!V6/1000)+1)^10</f>
        <v>1851352.1304794059</v>
      </c>
      <c r="L5" s="31">
        <f>M5/(('Default &amp; Adjusted Growth Rates'!W6/1000)+1)^10</f>
        <v>2127495.1571587105</v>
      </c>
      <c r="M5" s="31">
        <v>2543000</v>
      </c>
      <c r="N5" s="31">
        <v>3277000</v>
      </c>
      <c r="P5" s="31">
        <v>2543000</v>
      </c>
      <c r="Q5" s="31">
        <v>3277000</v>
      </c>
      <c r="S5" s="55"/>
      <c r="T5" s="55"/>
    </row>
    <row r="6" spans="1:20" x14ac:dyDescent="0.25">
      <c r="A6" s="32" t="s">
        <v>6</v>
      </c>
      <c r="B6" s="32" t="s">
        <v>4</v>
      </c>
      <c r="C6" s="31">
        <f>D6/(('Default &amp; Adjusted Growth Rates'!N7/1000)+1)^10</f>
        <v>112066.91597461763</v>
      </c>
      <c r="D6" s="31">
        <f>E6/(('Default &amp; Adjusted Growth Rates'!O7/1000)+1)^10</f>
        <v>118975.41483227019</v>
      </c>
      <c r="E6" s="31">
        <f>F6/(('Default &amp; Adjusted Growth Rates'!P7/1000)+1)^10</f>
        <v>126309.79635164424</v>
      </c>
      <c r="F6" s="31">
        <f>G6/(('Default &amp; Adjusted Growth Rates'!Q7/1000)+1)^10</f>
        <v>138149.30273658215</v>
      </c>
      <c r="G6" s="31">
        <f>H6/(('Default &amp; Adjusted Growth Rates'!R7/1000)+1)^10</f>
        <v>151098.57190705053</v>
      </c>
      <c r="H6" s="31">
        <f>I6/(('Default &amp; Adjusted Growth Rates'!S7/1000)+1)^10</f>
        <v>162014.94033793508</v>
      </c>
      <c r="I6" s="31">
        <f>J6/(('Default &amp; Adjusted Growth Rates'!T7/1000)+1)^10</f>
        <v>173719.98001974396</v>
      </c>
      <c r="J6" s="31">
        <f>K6/(('Default &amp; Adjusted Growth Rates'!U7/1000)+1)^10</f>
        <v>184429.1556321937</v>
      </c>
      <c r="K6" s="31">
        <f>L6/(('Default &amp; Adjusted Growth Rates'!V7/1000)+1)^10</f>
        <v>214037.56443607761</v>
      </c>
      <c r="L6" s="31">
        <f>M6/(('Default &amp; Adjusted Growth Rates'!W7/1000)+1)^10</f>
        <v>245962.86913278053</v>
      </c>
      <c r="M6" s="31">
        <v>294000</v>
      </c>
      <c r="N6" s="31">
        <v>360000</v>
      </c>
      <c r="P6" s="31">
        <v>294000</v>
      </c>
      <c r="Q6" s="31">
        <v>360000</v>
      </c>
      <c r="S6" s="55"/>
      <c r="T6" s="55"/>
    </row>
    <row r="7" spans="1:20" x14ac:dyDescent="0.25">
      <c r="A7" s="32" t="s">
        <v>7</v>
      </c>
      <c r="B7" s="32" t="s">
        <v>8</v>
      </c>
      <c r="C7" s="31">
        <f>D7/(('Default &amp; Adjusted Growth Rates'!N8/1000)+1)^10</f>
        <v>210507.96747397442</v>
      </c>
      <c r="D7" s="31">
        <f>E7/(('Default &amp; Adjusted Growth Rates'!O8/1000)+1)^10</f>
        <v>216909.1478644984</v>
      </c>
      <c r="E7" s="31">
        <f>F7/(('Default &amp; Adjusted Growth Rates'!P8/1000)+1)^10</f>
        <v>225743.36594499217</v>
      </c>
      <c r="F7" s="31">
        <f>G7/(('Default &amp; Adjusted Growth Rates'!Q8/1000)+1)^10</f>
        <v>242052.57206375987</v>
      </c>
      <c r="G7" s="31">
        <f>H7/(('Default &amp; Adjusted Growth Rates'!R8/1000)+1)^10</f>
        <v>259540.0639900018</v>
      </c>
      <c r="H7" s="31">
        <f>I7/(('Default &amp; Adjusted Growth Rates'!S8/1000)+1)^10</f>
        <v>278290.96894781367</v>
      </c>
      <c r="I7" s="31">
        <f>J7/(('Default &amp; Adjusted Growth Rates'!T8/1000)+1)^10</f>
        <v>298396.56431962823</v>
      </c>
      <c r="J7" s="31">
        <f>K7/(('Default &amp; Adjusted Growth Rates'!U8/1000)+1)^10</f>
        <v>316791.57685121708</v>
      </c>
      <c r="K7" s="31">
        <f>L7/(('Default &amp; Adjusted Growth Rates'!V8/1000)+1)^10</f>
        <v>367649.55795992923</v>
      </c>
      <c r="L7" s="31">
        <f>M7/(('Default &amp; Adjusted Growth Rates'!W8/1000)+1)^10</f>
        <v>422487.24119746318</v>
      </c>
      <c r="M7" s="31">
        <v>505000</v>
      </c>
      <c r="N7" s="31">
        <v>554000</v>
      </c>
      <c r="P7" s="31">
        <v>505000</v>
      </c>
      <c r="Q7" s="31">
        <v>554000</v>
      </c>
      <c r="S7" s="55"/>
      <c r="T7" s="55"/>
    </row>
    <row r="8" spans="1:20" x14ac:dyDescent="0.25">
      <c r="A8" s="32" t="s">
        <v>9</v>
      </c>
      <c r="B8" s="32" t="s">
        <v>8</v>
      </c>
      <c r="C8" s="31">
        <f>D8/(('Default &amp; Adjusted Growth Rates'!N9/1000)+1)^10</f>
        <v>1028674.9382440638</v>
      </c>
      <c r="D8" s="31">
        <f>E8/(('Default &amp; Adjusted Growth Rates'!O9/1000)+1)^10</f>
        <v>1081281.5104129158</v>
      </c>
      <c r="E8" s="31">
        <f>F8/(('Default &amp; Adjusted Growth Rates'!P9/1000)+1)^10</f>
        <v>1147938.4003123434</v>
      </c>
      <c r="F8" s="31">
        <f>G8/(('Default &amp; Adjusted Growth Rates'!Q9/1000)+1)^10</f>
        <v>1230873.1253438843</v>
      </c>
      <c r="G8" s="31">
        <f>H8/(('Default &amp; Adjusted Growth Rates'!R9/1000)+1)^10</f>
        <v>1319799.6079594437</v>
      </c>
      <c r="H8" s="31">
        <f>I8/(('Default &amp; Adjusted Growth Rates'!S9/1000)+1)^10</f>
        <v>1387294.3341778715</v>
      </c>
      <c r="I8" s="31">
        <f>J8/(('Default &amp; Adjusted Growth Rates'!T9/1000)+1)^10</f>
        <v>1487521.7280097627</v>
      </c>
      <c r="J8" s="31">
        <f>K8/(('Default &amp; Adjusted Growth Rates'!U9/1000)+1)^10</f>
        <v>1610900.214034399</v>
      </c>
      <c r="K8" s="31">
        <f>L8/(('Default &amp; Adjusted Growth Rates'!V9/1000)+1)^10</f>
        <v>1906681.5689050585</v>
      </c>
      <c r="L8" s="31">
        <f>M8/(('Default &amp; Adjusted Growth Rates'!W9/1000)+1)^10</f>
        <v>2191077.3954379326</v>
      </c>
      <c r="M8" s="31">
        <v>2619000</v>
      </c>
      <c r="N8" s="31">
        <v>3118000</v>
      </c>
      <c r="P8" s="31">
        <v>2619000</v>
      </c>
      <c r="Q8" s="31">
        <v>3118000</v>
      </c>
      <c r="S8" s="55"/>
      <c r="T8" s="55"/>
    </row>
    <row r="9" spans="1:20" x14ac:dyDescent="0.25">
      <c r="A9" s="32" t="s">
        <v>10</v>
      </c>
      <c r="B9" s="32" t="s">
        <v>8</v>
      </c>
      <c r="C9" s="31">
        <f>D9/(('Default &amp; Adjusted Growth Rates'!N10/1000)+1)^10</f>
        <v>778716.63819994649</v>
      </c>
      <c r="D9" s="31">
        <f>E9/(('Default &amp; Adjusted Growth Rates'!O10/1000)+1)^10</f>
        <v>818540.30989985121</v>
      </c>
      <c r="E9" s="31">
        <f>F9/(('Default &amp; Adjusted Growth Rates'!P10/1000)+1)^10</f>
        <v>869000.20474666299</v>
      </c>
      <c r="F9" s="31">
        <f>G9/(('Default &amp; Adjusted Growth Rates'!Q10/1000)+1)^10</f>
        <v>931782.57443950337</v>
      </c>
      <c r="G9" s="31">
        <f>H9/(('Default &amp; Adjusted Growth Rates'!R10/1000)+1)^10</f>
        <v>999100.76118131389</v>
      </c>
      <c r="H9" s="31">
        <f>I9/(('Default &amp; Adjusted Growth Rates'!S10/1000)+1)^10</f>
        <v>1071282.4626426729</v>
      </c>
      <c r="I9" s="31">
        <f>J9/(('Default &amp; Adjusted Growth Rates'!T10/1000)+1)^10</f>
        <v>1148679.0515591234</v>
      </c>
      <c r="J9" s="31">
        <f>K9/(('Default &amp; Adjusted Growth Rates'!U10/1000)+1)^10</f>
        <v>1219490.7433638931</v>
      </c>
      <c r="K9" s="31">
        <f>L9/(('Default &amp; Adjusted Growth Rates'!V10/1000)+1)^10</f>
        <v>1415268.7934140642</v>
      </c>
      <c r="L9" s="31">
        <f>M9/(('Default &amp; Adjusted Growth Rates'!W10/1000)+1)^10</f>
        <v>1626366.7265106305</v>
      </c>
      <c r="M9" s="31">
        <v>1944000</v>
      </c>
      <c r="N9" s="31">
        <v>2256000</v>
      </c>
      <c r="P9" s="31">
        <v>1944000</v>
      </c>
      <c r="Q9" s="31">
        <v>2256000</v>
      </c>
      <c r="S9" s="55"/>
      <c r="T9" s="55"/>
    </row>
    <row r="10" spans="1:20" x14ac:dyDescent="0.25">
      <c r="A10" s="32" t="s">
        <v>11</v>
      </c>
      <c r="B10" s="32" t="s">
        <v>8</v>
      </c>
      <c r="C10" s="31">
        <f>D10/(('Default &amp; Adjusted Growth Rates'!N11/1000)+1)^10</f>
        <v>330073.30754977156</v>
      </c>
      <c r="D10" s="31">
        <f>E10/(('Default &amp; Adjusted Growth Rates'!O11/1000)+1)^10</f>
        <v>346953.30008100689</v>
      </c>
      <c r="E10" s="31">
        <f>F10/(('Default &amp; Adjusted Growth Rates'!P11/1000)+1)^10</f>
        <v>368341.65057163086</v>
      </c>
      <c r="F10" s="31">
        <f>G10/(('Default &amp; Adjusted Growth Rates'!Q11/1000)+1)^10</f>
        <v>394953.10768423398</v>
      </c>
      <c r="G10" s="31">
        <f>H10/(('Default &amp; Adjusted Growth Rates'!R11/1000)+1)^10</f>
        <v>423487.15391635947</v>
      </c>
      <c r="H10" s="31">
        <f>I10/(('Default &amp; Adjusted Growth Rates'!S11/1000)+1)^10</f>
        <v>454082.68992672977</v>
      </c>
      <c r="I10" s="31">
        <f>J10/(('Default &amp; Adjusted Growth Rates'!T11/1000)+1)^10</f>
        <v>486888.65148390835</v>
      </c>
      <c r="J10" s="31">
        <f>K10/(('Default &amp; Adjusted Growth Rates'!U11/1000)+1)^10</f>
        <v>516903.48381267901</v>
      </c>
      <c r="K10" s="31">
        <f>L10/(('Default &amp; Adjusted Growth Rates'!V11/1000)+1)^10</f>
        <v>599887.59556233999</v>
      </c>
      <c r="L10" s="31">
        <f>M10/(('Default &amp; Adjusted Growth Rates'!W11/1000)+1)^10</f>
        <v>689365.32029051415</v>
      </c>
      <c r="M10" s="31">
        <v>824000</v>
      </c>
      <c r="N10" s="31">
        <v>1052000</v>
      </c>
      <c r="P10" s="31">
        <v>824000</v>
      </c>
      <c r="Q10" s="31">
        <v>1052000</v>
      </c>
      <c r="S10" s="55"/>
      <c r="T10" s="55"/>
    </row>
    <row r="11" spans="1:20" x14ac:dyDescent="0.25">
      <c r="A11" s="32" t="s">
        <v>12</v>
      </c>
      <c r="B11" s="32" t="s">
        <v>13</v>
      </c>
      <c r="C11" s="31">
        <f>D11/(('Default &amp; Adjusted Growth Rates'!N12/1000)+1)^10</f>
        <v>1033828.5016353265</v>
      </c>
      <c r="D11" s="31">
        <f>E11/(('Default &amp; Adjusted Growth Rates'!O12/1000)+1)^10</f>
        <v>1108519.1666479846</v>
      </c>
      <c r="E11" s="31">
        <f>F11/(('Default &amp; Adjusted Growth Rates'!P12/1000)+1)^10</f>
        <v>1176855.1543913085</v>
      </c>
      <c r="F11" s="31">
        <f>G11/(('Default &amp; Adjusted Growth Rates'!Q12/1000)+1)^10</f>
        <v>1261879.0185680259</v>
      </c>
      <c r="G11" s="31">
        <f>H11/(('Default &amp; Adjusted Growth Rates'!R12/1000)+1)^10</f>
        <v>1326411.6781970961</v>
      </c>
      <c r="H11" s="31">
        <f>I11/(('Default &amp; Adjusted Growth Rates'!S12/1000)+1)^10</f>
        <v>1422240.5029667611</v>
      </c>
      <c r="I11" s="31">
        <f>J11/(('Default &amp; Adjusted Growth Rates'!T12/1000)+1)^10</f>
        <v>1480165.1358825124</v>
      </c>
      <c r="J11" s="31">
        <f>K11/(('Default &amp; Adjusted Growth Rates'!U12/1000)+1)^10</f>
        <v>1571411.6831926708</v>
      </c>
      <c r="K11" s="31">
        <f>L11/(('Default &amp; Adjusted Growth Rates'!V12/1000)+1)^10</f>
        <v>1823687.4112665795</v>
      </c>
      <c r="L11" s="31">
        <f>M11/(('Default &amp; Adjusted Growth Rates'!W12/1000)+1)^10</f>
        <v>2095704.0380190995</v>
      </c>
      <c r="M11" s="31">
        <v>2505000</v>
      </c>
      <c r="N11" s="31">
        <v>3557000</v>
      </c>
      <c r="P11" s="31">
        <v>2505000</v>
      </c>
      <c r="Q11" s="31">
        <v>3557000</v>
      </c>
      <c r="S11" s="55"/>
      <c r="T11" s="55"/>
    </row>
    <row r="12" spans="1:20" x14ac:dyDescent="0.25">
      <c r="A12" s="32" t="s">
        <v>14</v>
      </c>
      <c r="C12" s="31"/>
      <c r="D12" s="31"/>
      <c r="E12" s="31"/>
      <c r="F12" s="31"/>
      <c r="G12" s="31"/>
      <c r="H12" s="31"/>
      <c r="I12" s="31"/>
      <c r="J12" s="31"/>
      <c r="K12" s="31"/>
      <c r="L12" s="31"/>
      <c r="M12" s="31">
        <v>5243000</v>
      </c>
      <c r="N12" s="31">
        <v>7126000</v>
      </c>
      <c r="P12" s="31">
        <v>5243000</v>
      </c>
      <c r="Q12" s="31">
        <v>7126000</v>
      </c>
      <c r="S12" s="55"/>
      <c r="T12" s="55"/>
    </row>
    <row r="13" spans="1:20" x14ac:dyDescent="0.25">
      <c r="A13" s="32" t="s">
        <v>15</v>
      </c>
      <c r="B13" s="32" t="s">
        <v>16</v>
      </c>
      <c r="C13" s="31">
        <f>D13/(('Default &amp; Adjusted Growth Rates'!N14/1000)+1)^10</f>
        <v>1306099.8807729522</v>
      </c>
      <c r="D13" s="31">
        <f>E13/(('Default &amp; Adjusted Growth Rates'!O14/1000)+1)^10</f>
        <v>1386615.967575446</v>
      </c>
      <c r="E13" s="31">
        <f>F13/(('Default &amp; Adjusted Growth Rates'!P14/1000)+1)^10</f>
        <v>1472095.5646955047</v>
      </c>
      <c r="F13" s="31">
        <f>G13/(('Default &amp; Adjusted Growth Rates'!Q14/1000)+1)^10</f>
        <v>1578449.5649144659</v>
      </c>
      <c r="G13" s="31">
        <f>H13/(('Default &amp; Adjusted Growth Rates'!R14/1000)+1)^10</f>
        <v>1726403.75565736</v>
      </c>
      <c r="H13" s="31">
        <f>I13/(('Default &amp; Adjusted Growth Rates'!S14/1000)+1)^10</f>
        <v>1888226.2656959491</v>
      </c>
      <c r="I13" s="31">
        <f>J13/(('Default &amp; Adjusted Growth Rates'!T14/1000)+1)^10</f>
        <v>2065217.0263070809</v>
      </c>
      <c r="J13" s="31">
        <f>K13/(('Default &amp; Adjusted Growth Rates'!U14/1000)+1)^10</f>
        <v>2236510.8939664024</v>
      </c>
      <c r="K13" s="31">
        <f>L13/(('Default &amp; Adjusted Growth Rates'!V14/1000)+1)^10</f>
        <v>2595562.1980615011</v>
      </c>
      <c r="L13" s="31">
        <f>M13/(('Default &amp; Adjusted Growth Rates'!W14/1000)+1)^10</f>
        <v>2982709.7263501855</v>
      </c>
      <c r="M13" s="31">
        <v>3565240</v>
      </c>
      <c r="N13" s="31">
        <v>4845680</v>
      </c>
      <c r="S13" s="55"/>
      <c r="T13" s="55"/>
    </row>
    <row r="14" spans="1:20" x14ac:dyDescent="0.25">
      <c r="A14" s="32" t="s">
        <v>17</v>
      </c>
      <c r="B14" s="32" t="s">
        <v>16</v>
      </c>
      <c r="C14" s="31">
        <f>D14/(('Default &amp; Adjusted Growth Rates'!N15/1000)+1)^10</f>
        <v>193386.79239726471</v>
      </c>
      <c r="D14" s="31">
        <f>E14/(('Default &amp; Adjusted Growth Rates'!O15/1000)+1)^10</f>
        <v>205308.35214344526</v>
      </c>
      <c r="E14" s="31">
        <f>F14/(('Default &amp; Adjusted Growth Rates'!P15/1000)+1)^10</f>
        <v>217964.83067606387</v>
      </c>
      <c r="F14" s="31">
        <f>G14/(('Default &amp; Adjusted Growth Rates'!Q15/1000)+1)^10</f>
        <v>233712.06353607378</v>
      </c>
      <c r="G14" s="31">
        <f>H14/(('Default &amp; Adjusted Growth Rates'!R15/1000)+1)^10</f>
        <v>250596.98150784339</v>
      </c>
      <c r="H14" s="31">
        <f>I14/(('Default &amp; Adjusted Growth Rates'!S15/1000)+1)^10</f>
        <v>268701.77855046542</v>
      </c>
      <c r="I14" s="31">
        <f>J14/(('Default &amp; Adjusted Growth Rates'!T15/1000)+1)^10</f>
        <v>288114.5868627454</v>
      </c>
      <c r="J14" s="31">
        <f>K14/(('Default &amp; Adjusted Growth Rates'!U15/1000)+1)^10</f>
        <v>305875.7546159933</v>
      </c>
      <c r="K14" s="31">
        <f>L14/(('Default &amp; Adjusted Growth Rates'!V15/1000)+1)^10</f>
        <v>354981.30061723472</v>
      </c>
      <c r="L14" s="31">
        <f>M14/(('Default &amp; Adjusted Growth Rates'!W15/1000)+1)^10</f>
        <v>407929.41845671652</v>
      </c>
      <c r="M14" s="31">
        <v>487599</v>
      </c>
      <c r="N14" s="31">
        <v>662718</v>
      </c>
      <c r="S14" s="55"/>
      <c r="T14" s="55"/>
    </row>
    <row r="15" spans="1:20" x14ac:dyDescent="0.25">
      <c r="A15" s="32" t="s">
        <v>18</v>
      </c>
      <c r="B15" s="32" t="s">
        <v>19</v>
      </c>
      <c r="C15" s="31">
        <f>D15/(('Default &amp; Adjusted Growth Rates'!N16/1000)+1)^10</f>
        <v>481560.61444573436</v>
      </c>
      <c r="D15" s="31">
        <f>E15/(('Default &amp; Adjusted Growth Rates'!O16/1000)+1)^10</f>
        <v>501173.48706486321</v>
      </c>
      <c r="E15" s="31">
        <f>F15/(('Default &amp; Adjusted Growth Rates'!P16/1000)+1)^10</f>
        <v>521585.14754337072</v>
      </c>
      <c r="F15" s="31">
        <f>G15/(('Default &amp; Adjusted Growth Rates'!Q16/1000)+1)^10</f>
        <v>553738.88680383237</v>
      </c>
      <c r="G15" s="31">
        <f>H15/(('Default &amp; Adjusted Growth Rates'!R16/1000)+1)^10</f>
        <v>587874.7817167301</v>
      </c>
      <c r="H15" s="31">
        <f>I15/(('Default &amp; Adjusted Growth Rates'!S16/1000)+1)^10</f>
        <v>642978.56172997842</v>
      </c>
      <c r="I15" s="31">
        <f>J15/(('Default &amp; Adjusted Growth Rates'!T16/1000)+1)^10</f>
        <v>703247.43244992697</v>
      </c>
      <c r="J15" s="31">
        <f>K15/(('Default &amp; Adjusted Growth Rates'!U16/1000)+1)^10</f>
        <v>746599.96019172552</v>
      </c>
      <c r="K15" s="31">
        <f>L15/(('Default &amp; Adjusted Growth Rates'!V16/1000)+1)^10</f>
        <v>866459.7337646482</v>
      </c>
      <c r="L15" s="31">
        <f>M15/(('Default &amp; Adjusted Growth Rates'!W16/1000)+1)^10</f>
        <v>995698.68806101778</v>
      </c>
      <c r="M15" s="31">
        <v>1190161</v>
      </c>
      <c r="N15" s="31">
        <v>1617602</v>
      </c>
      <c r="S15" s="55"/>
      <c r="T15" s="55"/>
    </row>
    <row r="16" spans="1:20" x14ac:dyDescent="0.25">
      <c r="A16" s="32" t="s">
        <v>20</v>
      </c>
      <c r="B16" s="32" t="s">
        <v>16</v>
      </c>
      <c r="C16" s="31">
        <f>D16/(('Default &amp; Adjusted Growth Rates'!N17/1000)+1)^10</f>
        <v>506578.22040929849</v>
      </c>
      <c r="D16" s="31">
        <f>E16/(('Default &amp; Adjusted Growth Rates'!O17/1000)+1)^10</f>
        <v>537806.83972636762</v>
      </c>
      <c r="E16" s="31">
        <f>F16/(('Default &amp; Adjusted Growth Rates'!P17/1000)+1)^10</f>
        <v>570960.58457224944</v>
      </c>
      <c r="F16" s="31">
        <f>G16/(('Default &amp; Adjusted Growth Rates'!Q17/1000)+1)^10</f>
        <v>624478.93138180021</v>
      </c>
      <c r="G16" s="31">
        <f>H16/(('Default &amp; Adjusted Growth Rates'!R17/1000)+1)^10</f>
        <v>669595.45370394597</v>
      </c>
      <c r="H16" s="31">
        <f>I16/(('Default &amp; Adjusted Growth Rates'!S17/1000)+1)^10</f>
        <v>717971.49445682683</v>
      </c>
      <c r="I16" s="31">
        <f>J16/(('Default &amp; Adjusted Growth Rates'!T17/1000)+1)^10</f>
        <v>769842.5429878803</v>
      </c>
      <c r="J16" s="31">
        <f>K16/(('Default &amp; Adjusted Growth Rates'!U17/1000)+1)^10</f>
        <v>833695.06066389603</v>
      </c>
      <c r="K16" s="31">
        <f>L16/(('Default &amp; Adjusted Growth Rates'!V17/1000)+1)^10</f>
        <v>967537.15352226922</v>
      </c>
      <c r="L16" s="31">
        <f>M16/(('Default &amp; Adjusted Growth Rates'!W17/1000)+1)^10</f>
        <v>1111852.5614879774</v>
      </c>
      <c r="M16" s="31">
        <v>1329000</v>
      </c>
      <c r="N16" s="31">
        <v>1572000</v>
      </c>
      <c r="P16" s="31">
        <v>1329000</v>
      </c>
      <c r="Q16" s="31">
        <v>1572000</v>
      </c>
      <c r="S16" s="55"/>
      <c r="T16" s="55"/>
    </row>
    <row r="17" spans="1:20" x14ac:dyDescent="0.25">
      <c r="A17" s="32" t="s">
        <v>21</v>
      </c>
      <c r="C17" s="31"/>
      <c r="D17" s="31"/>
      <c r="E17" s="31"/>
      <c r="F17" s="31"/>
      <c r="G17" s="31"/>
      <c r="H17" s="31"/>
      <c r="I17" s="31"/>
      <c r="J17" s="31"/>
      <c r="K17" s="31"/>
      <c r="L17" s="31"/>
      <c r="M17" s="31">
        <v>2005000</v>
      </c>
      <c r="N17" s="31">
        <v>2316000</v>
      </c>
      <c r="P17" s="31">
        <v>2005000</v>
      </c>
      <c r="Q17" s="31">
        <v>2316000</v>
      </c>
      <c r="S17" s="55"/>
      <c r="T17" s="55"/>
    </row>
    <row r="18" spans="1:20" x14ac:dyDescent="0.25">
      <c r="A18" s="32" t="s">
        <v>22</v>
      </c>
      <c r="B18" s="32" t="s">
        <v>23</v>
      </c>
      <c r="C18" s="31">
        <f>D18/(('Default &amp; Adjusted Growth Rates'!N19/1000)+1)^10</f>
        <v>477497.27998102742</v>
      </c>
      <c r="D18" s="31">
        <f>E18/(('Default &amp; Adjusted Growth Rates'!O19/1000)+1)^10</f>
        <v>501916.55392837484</v>
      </c>
      <c r="E18" s="31">
        <f>F18/(('Default &amp; Adjusted Growth Rates'!P19/1000)+1)^10</f>
        <v>559942.04036439955</v>
      </c>
      <c r="F18" s="31">
        <f>G18/(('Default &amp; Adjusted Growth Rates'!Q19/1000)+1)^10</f>
        <v>624675.7276951446</v>
      </c>
      <c r="G18" s="31">
        <f>H18/(('Default &amp; Adjusted Growth Rates'!R19/1000)+1)^10</f>
        <v>669806.46789529675</v>
      </c>
      <c r="H18" s="31">
        <f>I18/(('Default &amp; Adjusted Growth Rates'!S19/1000)+1)^10</f>
        <v>704060.45910523681</v>
      </c>
      <c r="I18" s="31">
        <f>J18/(('Default &amp; Adjusted Growth Rates'!T19/1000)+1)^10</f>
        <v>754926.48167716723</v>
      </c>
      <c r="J18" s="31">
        <f>K18/(('Default &amp; Adjusted Growth Rates'!U19/1000)+1)^10</f>
        <v>817541.82679474994</v>
      </c>
      <c r="K18" s="31">
        <f>L18/(('Default &amp; Adjusted Growth Rates'!V19/1000)+1)^10</f>
        <v>948790.66616094613</v>
      </c>
      <c r="L18" s="31">
        <f>M18/(('Default &amp; Adjusted Growth Rates'!W19/1000)+1)^10</f>
        <v>1090309.8952288989</v>
      </c>
      <c r="M18" s="31">
        <v>1303250</v>
      </c>
      <c r="N18" s="31">
        <v>1505400</v>
      </c>
      <c r="S18" s="55"/>
      <c r="T18" s="55"/>
    </row>
    <row r="19" spans="1:20" x14ac:dyDescent="0.25">
      <c r="A19" s="32" t="s">
        <v>24</v>
      </c>
      <c r="B19" s="32" t="s">
        <v>25</v>
      </c>
      <c r="C19" s="31">
        <f>D19/(('Default &amp; Adjusted Growth Rates'!N20/1000)+1)^10</f>
        <v>313653.18687442312</v>
      </c>
      <c r="D19" s="31">
        <f>E19/(('Default &amp; Adjusted Growth Rates'!O20/1000)+1)^10</f>
        <v>319983.01034901652</v>
      </c>
      <c r="E19" s="31">
        <f>F19/(('Default &amp; Adjusted Growth Rates'!P20/1000)+1)^10</f>
        <v>329713.13598618598</v>
      </c>
      <c r="F19" s="31">
        <f>G19/(('Default &amp; Adjusted Growth Rates'!Q20/1000)+1)^10</f>
        <v>343141.60489117214</v>
      </c>
      <c r="G19" s="31">
        <f>H19/(('Default &amp; Adjusted Growth Rates'!R20/1000)+1)^10</f>
        <v>357116.98490600183</v>
      </c>
      <c r="H19" s="31">
        <f>I19/(('Default &amp; Adjusted Growth Rates'!S20/1000)+1)^10</f>
        <v>375379.99466810329</v>
      </c>
      <c r="I19" s="31">
        <f>J19/(('Default &amp; Adjusted Growth Rates'!T20/1000)+1)^10</f>
        <v>414653.04754712695</v>
      </c>
      <c r="J19" s="31">
        <f>K19/(('Default &amp; Adjusted Growth Rates'!U20/1000)+1)^10</f>
        <v>440214.82981255755</v>
      </c>
      <c r="K19" s="31">
        <f>L19/(('Default &amp; Adjusted Growth Rates'!V20/1000)+1)^10</f>
        <v>510887.28177897091</v>
      </c>
      <c r="L19" s="31">
        <f>M19/(('Default &amp; Adjusted Growth Rates'!W20/1000)+1)^10</f>
        <v>587089.94358479162</v>
      </c>
      <c r="M19" s="31">
        <v>701750</v>
      </c>
      <c r="N19" s="31">
        <v>810600</v>
      </c>
      <c r="S19" s="55"/>
      <c r="T19" s="55"/>
    </row>
    <row r="20" spans="1:20" x14ac:dyDescent="0.25">
      <c r="A20" s="32" t="s">
        <v>26</v>
      </c>
      <c r="C20" s="31"/>
      <c r="D20" s="31"/>
      <c r="E20" s="31"/>
      <c r="F20" s="31"/>
      <c r="G20" s="31"/>
      <c r="H20" s="31"/>
      <c r="I20" s="31"/>
      <c r="J20" s="31"/>
      <c r="K20" s="31"/>
      <c r="L20" s="31"/>
      <c r="M20" s="31">
        <v>33960000</v>
      </c>
      <c r="N20" s="31">
        <v>42356000</v>
      </c>
      <c r="P20" s="31">
        <v>33960000</v>
      </c>
      <c r="Q20" s="31">
        <v>42356000</v>
      </c>
      <c r="S20" s="55"/>
      <c r="T20" s="55"/>
    </row>
    <row r="21" spans="1:20" x14ac:dyDescent="0.25">
      <c r="A21" s="32" t="s">
        <v>27</v>
      </c>
      <c r="B21" s="32" t="s">
        <v>23</v>
      </c>
      <c r="C21" s="31">
        <f>D21/(('Default &amp; Adjusted Growth Rates'!N22/1000)+1)^10</f>
        <v>2235168.9675885788</v>
      </c>
      <c r="D21" s="31">
        <f>E21/(('Default &amp; Adjusted Growth Rates'!O22/1000)+1)^10</f>
        <v>2303136.560153001</v>
      </c>
      <c r="E21" s="31">
        <f>F21/(('Default &amp; Adjusted Growth Rates'!P22/1000)+1)^10</f>
        <v>2396938.0933841402</v>
      </c>
      <c r="F21" s="31">
        <f>G21/(('Default &amp; Adjusted Growth Rates'!Q22/1000)+1)^10</f>
        <v>2519517.8239734024</v>
      </c>
      <c r="G21" s="31">
        <f>H21/(('Default &amp; Adjusted Growth Rates'!R22/1000)+1)^10</f>
        <v>2810793.8262810567</v>
      </c>
      <c r="H21" s="31">
        <f>I21/(('Default &amp; Adjusted Growth Rates'!S22/1000)+1)^10</f>
        <v>3074260.4172678092</v>
      </c>
      <c r="I21" s="31">
        <f>J21/(('Default &amp; Adjusted Growth Rates'!T22/1000)+1)^10</f>
        <v>3296365.4904251173</v>
      </c>
      <c r="J21" s="31">
        <f>K21/(('Default &amp; Adjusted Growth Rates'!U22/1000)+1)^10</f>
        <v>3569773.6537711788</v>
      </c>
      <c r="K21" s="31">
        <f>L21/(('Default &amp; Adjusted Growth Rates'!V22/1000)+1)^10</f>
        <v>4225228.5843094625</v>
      </c>
      <c r="L21" s="31">
        <f>M21/(('Default &amp; Adjusted Growth Rates'!W22/1000)+1)^10</f>
        <v>4952075.8569084704</v>
      </c>
      <c r="M21" s="31">
        <v>5919228</v>
      </c>
      <c r="N21" s="31">
        <v>7382650.8000000007</v>
      </c>
      <c r="S21" s="55"/>
      <c r="T21" s="55"/>
    </row>
    <row r="22" spans="1:20" x14ac:dyDescent="0.25">
      <c r="A22" s="32" t="s">
        <v>28</v>
      </c>
      <c r="B22" s="32" t="s">
        <v>29</v>
      </c>
      <c r="C22" s="31">
        <f>D22/(('Default &amp; Adjusted Growth Rates'!N23/1000)+1)^10</f>
        <v>2747319.1450647451</v>
      </c>
      <c r="D22" s="31">
        <f>E22/(('Default &amp; Adjusted Growth Rates'!O23/1000)+1)^10</f>
        <v>3034749.5132043129</v>
      </c>
      <c r="E22" s="31">
        <f>F22/(('Default &amp; Adjusted Growth Rates'!P23/1000)+1)^10</f>
        <v>3286458.6434663036</v>
      </c>
      <c r="F22" s="31">
        <f>G22/(('Default &amp; Adjusted Growth Rates'!Q23/1000)+1)^10</f>
        <v>3594511.1399237341</v>
      </c>
      <c r="G22" s="31">
        <f>H22/(('Default &amp; Adjusted Growth Rates'!R23/1000)+1)^10</f>
        <v>3931438.5899006063</v>
      </c>
      <c r="H22" s="31">
        <f>I22/(('Default &amp; Adjusted Growth Rates'!S23/1000)+1)^10</f>
        <v>4215471.9303159807</v>
      </c>
      <c r="I22" s="31">
        <f>J22/(('Default &amp; Adjusted Growth Rates'!T23/1000)+1)^10</f>
        <v>4475339.7312792055</v>
      </c>
      <c r="J22" s="31">
        <f>K22/(('Default &amp; Adjusted Growth Rates'!U23/1000)+1)^10</f>
        <v>4846534.7397917183</v>
      </c>
      <c r="K22" s="31">
        <f>L22/(('Default &amp; Adjusted Growth Rates'!V23/1000)+1)^10</f>
        <v>5624601.4254309246</v>
      </c>
      <c r="L22" s="31">
        <f>M22/(('Default &amp; Adjusted Growth Rates'!W23/1000)+1)^10</f>
        <v>6463552.8252821397</v>
      </c>
      <c r="M22" s="31">
        <v>7725900</v>
      </c>
      <c r="N22" s="31">
        <v>9635990</v>
      </c>
      <c r="S22" s="55"/>
      <c r="T22" s="55"/>
    </row>
    <row r="23" spans="1:20" x14ac:dyDescent="0.25">
      <c r="A23" s="32" t="s">
        <v>30</v>
      </c>
      <c r="B23" s="32" t="s">
        <v>25</v>
      </c>
      <c r="C23" s="31">
        <f>D23/(('Default &amp; Adjusted Growth Rates'!N24/1000)+1)^10</f>
        <v>8556882.8213415369</v>
      </c>
      <c r="D23" s="31">
        <f>E23/(('Default &amp; Adjusted Growth Rates'!O24/1000)+1)^10</f>
        <v>8729568.9601039588</v>
      </c>
      <c r="E23" s="31">
        <f>F23/(('Default &amp; Adjusted Growth Rates'!P24/1000)+1)^10</f>
        <v>8995019.9371652082</v>
      </c>
      <c r="F23" s="31">
        <f>G23/(('Default &amp; Adjusted Growth Rates'!Q24/1000)+1)^10</f>
        <v>9361366.7166608684</v>
      </c>
      <c r="G23" s="31">
        <f>H23/(('Default &amp; Adjusted Growth Rates'!R24/1000)+1)^10</f>
        <v>9742633.9703505114</v>
      </c>
      <c r="H23" s="31">
        <f>I23/(('Default &amp; Adjusted Growth Rates'!S24/1000)+1)^10</f>
        <v>10139429.375338547</v>
      </c>
      <c r="I23" s="31">
        <f>J23/(('Default &amp; Adjusted Growth Rates'!T24/1000)+1)^10</f>
        <v>11311626.859328477</v>
      </c>
      <c r="J23" s="31">
        <f>K23/(('Default &amp; Adjusted Growth Rates'!U24/1000)+1)^10</f>
        <v>12495073.303209893</v>
      </c>
      <c r="K23" s="31">
        <f>L23/(('Default &amp; Adjusted Growth Rates'!V24/1000)+1)^10</f>
        <v>14644545.164942807</v>
      </c>
      <c r="L23" s="31">
        <f>M23/(('Default &amp; Adjusted Growth Rates'!W24/1000)+1)^10</f>
        <v>16995592.527840775</v>
      </c>
      <c r="M23" s="31">
        <v>20314872</v>
      </c>
      <c r="N23" s="31">
        <v>25337359.199999999</v>
      </c>
      <c r="S23" s="55"/>
      <c r="T23" s="55"/>
    </row>
    <row r="24" spans="1:20" x14ac:dyDescent="0.25">
      <c r="A24" s="32" t="s">
        <v>31</v>
      </c>
      <c r="B24" s="32" t="s">
        <v>25</v>
      </c>
      <c r="C24" s="31">
        <f>D24/(('Default &amp; Adjusted Growth Rates'!N25/1000)+1)^10</f>
        <v>996553.75399366359</v>
      </c>
      <c r="D24" s="31">
        <f>E24/(('Default &amp; Adjusted Growth Rates'!O25/1000)+1)^10</f>
        <v>1016665.1687973295</v>
      </c>
      <c r="E24" s="31">
        <f>F24/(('Default &amp; Adjusted Growth Rates'!P25/1000)+1)^10</f>
        <v>1047580.1846056448</v>
      </c>
      <c r="F24" s="31">
        <f>G24/(('Default &amp; Adjusted Growth Rates'!Q25/1000)+1)^10</f>
        <v>1090245.7517277445</v>
      </c>
      <c r="G24" s="31">
        <f>H24/(('Default &amp; Adjusted Growth Rates'!R25/1000)+1)^10</f>
        <v>1134648.9907193589</v>
      </c>
      <c r="H24" s="31">
        <f>I24/(('Default &amp; Adjusted Growth Rates'!S25/1000)+1)^10</f>
        <v>1180860.673018202</v>
      </c>
      <c r="I24" s="31">
        <f>J24/(('Default &amp; Adjusted Growth Rates'!T25/1000)+1)^10</f>
        <v>1317377.4195346572</v>
      </c>
      <c r="J24" s="31">
        <f>K24/(('Default &amp; Adjusted Growth Rates'!U25/1000)+1)^10</f>
        <v>1426643.7438408535</v>
      </c>
      <c r="K24" s="31">
        <f>L24/(('Default &amp; Adjusted Growth Rates'!V25/1000)+1)^10</f>
        <v>1639438.3359292278</v>
      </c>
      <c r="L24" s="31">
        <f>M24/(('Default &amp; Adjusted Growth Rates'!W25/1000)+1)^10</f>
        <v>1865475.4577769057</v>
      </c>
      <c r="M24" s="31">
        <v>2208000</v>
      </c>
      <c r="N24" s="31">
        <v>3053000</v>
      </c>
      <c r="P24" s="31">
        <v>2208000</v>
      </c>
      <c r="Q24" s="31">
        <v>3053000</v>
      </c>
      <c r="S24" s="55"/>
      <c r="T24" s="55"/>
    </row>
    <row r="25" spans="1:20" x14ac:dyDescent="0.25">
      <c r="A25" s="32" t="s">
        <v>32</v>
      </c>
      <c r="B25" s="32" t="s">
        <v>19</v>
      </c>
      <c r="C25" s="31">
        <f>D25/(('Default &amp; Adjusted Growth Rates'!N26/1000)+1)^10</f>
        <v>1851686.5282409333</v>
      </c>
      <c r="D25" s="31">
        <f>E25/(('Default &amp; Adjusted Growth Rates'!O26/1000)+1)^10</f>
        <v>1889055.3462365256</v>
      </c>
      <c r="E25" s="31">
        <f>F25/(('Default &amp; Adjusted Growth Rates'!P26/1000)+1)^10</f>
        <v>1927178.3029791953</v>
      </c>
      <c r="F25" s="31">
        <f>G25/(('Default &amp; Adjusted Growth Rates'!Q26/1000)+1)^10</f>
        <v>2005667.9083099468</v>
      </c>
      <c r="G25" s="31">
        <f>H25/(('Default &amp; Adjusted Growth Rates'!R26/1000)+1)^10</f>
        <v>2087354.2174098585</v>
      </c>
      <c r="H25" s="31">
        <f>I25/(('Default &amp; Adjusted Growth Rates'!S26/1000)+1)^10</f>
        <v>2194101.7877040966</v>
      </c>
      <c r="I25" s="31">
        <f>J25/(('Default &amp; Adjusted Growth Rates'!T26/1000)+1)^10</f>
        <v>2447757.146399139</v>
      </c>
      <c r="J25" s="31">
        <f>K25/(('Default &amp; Adjusted Growth Rates'!U26/1000)+1)^10</f>
        <v>2650779.774702373</v>
      </c>
      <c r="K25" s="31">
        <f>L25/(('Default &amp; Adjusted Growth Rates'!V26/1000)+1)^10</f>
        <v>3016255.3267829278</v>
      </c>
      <c r="L25" s="31">
        <f>M25/(('Default &amp; Adjusted Growth Rates'!W26/1000)+1)^10</f>
        <v>3398390.0767244739</v>
      </c>
      <c r="M25" s="31">
        <v>3983000</v>
      </c>
      <c r="N25" s="31">
        <v>4563000</v>
      </c>
      <c r="P25" s="31">
        <v>3983000</v>
      </c>
      <c r="Q25" s="31">
        <v>4563000</v>
      </c>
      <c r="S25" s="55"/>
      <c r="T25" s="55"/>
    </row>
    <row r="26" spans="1:20" x14ac:dyDescent="0.25">
      <c r="A26" s="32" t="s">
        <v>33</v>
      </c>
      <c r="B26" s="32" t="s">
        <v>19</v>
      </c>
      <c r="C26" s="31">
        <f>D26/(('Default &amp; Adjusted Growth Rates'!N27/1000)+1)^10</f>
        <v>1502533.2139054125</v>
      </c>
      <c r="D26" s="31">
        <f>E26/(('Default &amp; Adjusted Growth Rates'!O27/1000)+1)^10</f>
        <v>1532855.781654557</v>
      </c>
      <c r="E26" s="31">
        <f>F26/(('Default &amp; Adjusted Growth Rates'!P27/1000)+1)^10</f>
        <v>1563790.2880326728</v>
      </c>
      <c r="F26" s="31">
        <f>G26/(('Default &amp; Adjusted Growth Rates'!Q27/1000)+1)^10</f>
        <v>1627479.9229450226</v>
      </c>
      <c r="G26" s="31">
        <f>H26/(('Default &amp; Adjusted Growth Rates'!R27/1000)+1)^10</f>
        <v>1693763.4923678441</v>
      </c>
      <c r="H26" s="31">
        <f>I26/(('Default &amp; Adjusted Growth Rates'!S27/1000)+1)^10</f>
        <v>1780382.7810134038</v>
      </c>
      <c r="I26" s="31">
        <f>J26/(('Default &amp; Adjusted Growth Rates'!T27/1000)+1)^10</f>
        <v>1986208.9808110846</v>
      </c>
      <c r="J26" s="31">
        <f>K26/(('Default &amp; Adjusted Growth Rates'!U27/1000)+1)^10</f>
        <v>2150949.7387890411</v>
      </c>
      <c r="K26" s="31">
        <f>L26/(('Default &amp; Adjusted Growth Rates'!V27/1000)+1)^10</f>
        <v>2471779.991081703</v>
      </c>
      <c r="L26" s="31">
        <f>M26/(('Default &amp; Adjusted Growth Rates'!W27/1000)+1)^10</f>
        <v>2812575.9958964312</v>
      </c>
      <c r="M26" s="31">
        <v>3329000</v>
      </c>
      <c r="N26" s="31">
        <v>4015000</v>
      </c>
      <c r="P26" s="31">
        <v>3329000</v>
      </c>
      <c r="Q26" s="31">
        <v>4015000</v>
      </c>
      <c r="S26" s="55"/>
      <c r="T26" s="55"/>
    </row>
    <row r="27" spans="1:20" x14ac:dyDescent="0.25">
      <c r="A27" s="33" t="s">
        <v>133</v>
      </c>
      <c r="B27" s="57"/>
      <c r="C27" s="34">
        <f t="shared" ref="C27:L27" si="0">SUM(C4:C26)-C20-C17-C12</f>
        <v>25882896.182964537</v>
      </c>
      <c r="D27" s="34">
        <f t="shared" si="0"/>
        <v>26939302.718679227</v>
      </c>
      <c r="E27" s="34">
        <f t="shared" si="0"/>
        <v>28186966.982379727</v>
      </c>
      <c r="F27" s="34">
        <f t="shared" si="0"/>
        <v>29880034.749970976</v>
      </c>
      <c r="G27" s="34">
        <f t="shared" si="0"/>
        <v>31797076.635453012</v>
      </c>
      <c r="H27" s="34">
        <f t="shared" si="0"/>
        <v>33732255.103436545</v>
      </c>
      <c r="I27" s="34">
        <f t="shared" si="0"/>
        <v>36817558.521387249</v>
      </c>
      <c r="J27" s="34">
        <f t="shared" si="0"/>
        <v>39969468.159044735</v>
      </c>
      <c r="K27" s="34">
        <f t="shared" si="0"/>
        <v>46548420.88165018</v>
      </c>
      <c r="L27" s="34">
        <f t="shared" si="0"/>
        <v>53640644.733046196</v>
      </c>
      <c r="M27" s="34">
        <f>SUM(M4:M26)-M20-M17-M12</f>
        <v>63983000</v>
      </c>
      <c r="N27" s="34">
        <f>SUM(N4:N26)-N20-N17-N12</f>
        <v>80067000</v>
      </c>
      <c r="P27" s="31">
        <v>63983000</v>
      </c>
      <c r="Q27" s="31">
        <v>80067000</v>
      </c>
      <c r="S27" s="55"/>
      <c r="T27" s="55"/>
    </row>
    <row r="28" spans="1:20" x14ac:dyDescent="0.25">
      <c r="A28" s="14" t="s">
        <v>109</v>
      </c>
      <c r="B28" s="57"/>
      <c r="C28" s="34"/>
      <c r="D28" s="30">
        <f t="shared" ref="D28:N28" si="1">((D27/C27)^(1/10))*100-100</f>
        <v>0.4008403884388656</v>
      </c>
      <c r="E28" s="30">
        <f t="shared" si="1"/>
        <v>0.45376058433133437</v>
      </c>
      <c r="F28" s="30">
        <f t="shared" si="1"/>
        <v>0.58501271349939543</v>
      </c>
      <c r="G28" s="30">
        <f t="shared" si="1"/>
        <v>0.62377575442131672</v>
      </c>
      <c r="H28" s="30">
        <f t="shared" si="1"/>
        <v>0.59255015880627582</v>
      </c>
      <c r="I28" s="30">
        <f t="shared" si="1"/>
        <v>0.87904471221172287</v>
      </c>
      <c r="J28" s="30">
        <f t="shared" si="1"/>
        <v>0.82479284316934809</v>
      </c>
      <c r="K28" s="30">
        <f t="shared" si="1"/>
        <v>1.5354407344637195</v>
      </c>
      <c r="L28" s="30">
        <f t="shared" si="1"/>
        <v>1.4282432870201092</v>
      </c>
      <c r="M28" s="30">
        <f t="shared" si="1"/>
        <v>1.7787378684083706</v>
      </c>
      <c r="N28" s="30">
        <f t="shared" si="1"/>
        <v>2.2677958270074612</v>
      </c>
      <c r="S28" s="55"/>
      <c r="T28" s="55"/>
    </row>
    <row r="29" spans="1:20" x14ac:dyDescent="0.25">
      <c r="C29" s="31"/>
      <c r="D29" s="31"/>
      <c r="E29" s="31"/>
      <c r="F29" s="31"/>
      <c r="G29" s="31"/>
      <c r="H29" s="31"/>
      <c r="I29" s="31"/>
      <c r="J29" s="31"/>
      <c r="K29" s="31"/>
      <c r="L29" s="31"/>
      <c r="M29" s="31"/>
      <c r="N29" s="31"/>
      <c r="S29" s="55"/>
      <c r="T29" s="55"/>
    </row>
    <row r="30" spans="1:20" x14ac:dyDescent="0.25">
      <c r="C30" s="31"/>
      <c r="D30" s="31"/>
      <c r="E30" s="31"/>
      <c r="F30" s="31"/>
      <c r="G30" s="31"/>
      <c r="H30" s="31"/>
      <c r="I30" s="31"/>
      <c r="J30" s="31"/>
      <c r="K30" s="31"/>
      <c r="L30" s="31"/>
      <c r="M30" s="31"/>
      <c r="N30" s="31"/>
      <c r="S30" s="55"/>
      <c r="T30" s="55"/>
    </row>
    <row r="31" spans="1:20" x14ac:dyDescent="0.25">
      <c r="C31" s="31"/>
      <c r="D31" s="31"/>
      <c r="E31" s="31"/>
      <c r="F31" s="31"/>
      <c r="G31" s="31"/>
      <c r="H31" s="31"/>
      <c r="I31" s="31"/>
      <c r="J31" s="31"/>
      <c r="K31" s="31"/>
      <c r="L31" s="31"/>
      <c r="M31" s="31"/>
      <c r="N31" s="31"/>
      <c r="S31" s="55"/>
      <c r="T31" s="55"/>
    </row>
    <row r="32" spans="1:20" x14ac:dyDescent="0.25">
      <c r="C32" s="31"/>
      <c r="D32" s="31"/>
      <c r="E32" s="31"/>
      <c r="F32" s="31"/>
      <c r="G32" s="31"/>
      <c r="H32" s="31"/>
      <c r="I32" s="31"/>
      <c r="J32" s="31"/>
      <c r="K32" s="31"/>
      <c r="L32" s="31"/>
      <c r="M32" s="31"/>
      <c r="N32" s="31"/>
      <c r="S32" s="55"/>
      <c r="T32" s="55"/>
    </row>
    <row r="33" spans="3:20" x14ac:dyDescent="0.25">
      <c r="C33" s="31"/>
      <c r="D33" s="31"/>
      <c r="E33" s="31"/>
      <c r="F33" s="31"/>
      <c r="G33" s="31"/>
      <c r="H33" s="31"/>
      <c r="I33" s="31"/>
      <c r="J33" s="31"/>
      <c r="K33" s="31"/>
      <c r="L33" s="31"/>
      <c r="M33" s="31"/>
      <c r="N33" s="31"/>
      <c r="S33" s="55"/>
      <c r="T33" s="55"/>
    </row>
    <row r="34" spans="3:20" x14ac:dyDescent="0.25">
      <c r="C34" s="31"/>
      <c r="D34" s="31"/>
      <c r="E34" s="31"/>
      <c r="F34" s="31"/>
      <c r="G34" s="31"/>
      <c r="H34" s="31"/>
      <c r="I34" s="31"/>
      <c r="J34" s="31"/>
      <c r="K34" s="31"/>
      <c r="L34" s="31"/>
      <c r="M34" s="31"/>
      <c r="N34" s="31"/>
      <c r="S34" s="55"/>
      <c r="T34" s="55"/>
    </row>
    <row r="35" spans="3:20" x14ac:dyDescent="0.25">
      <c r="C35" s="31"/>
      <c r="D35" s="31"/>
      <c r="E35" s="31"/>
      <c r="F35" s="31"/>
      <c r="G35" s="31"/>
      <c r="H35" s="31"/>
      <c r="I35" s="31"/>
      <c r="J35" s="31"/>
      <c r="K35" s="31"/>
      <c r="L35" s="31"/>
      <c r="M35" s="31"/>
      <c r="N35" s="31"/>
      <c r="S35" s="55"/>
      <c r="T35" s="55"/>
    </row>
    <row r="36" spans="3:20" x14ac:dyDescent="0.25">
      <c r="C36" s="31"/>
      <c r="D36" s="31"/>
      <c r="E36" s="31"/>
      <c r="F36" s="31"/>
      <c r="G36" s="31"/>
      <c r="H36" s="31"/>
      <c r="I36" s="31"/>
      <c r="J36" s="31"/>
      <c r="K36" s="31"/>
      <c r="L36" s="31"/>
      <c r="M36" s="31"/>
      <c r="N36" s="31"/>
      <c r="S36" s="55"/>
      <c r="T36" s="55"/>
    </row>
    <row r="37" spans="3:20" x14ac:dyDescent="0.25">
      <c r="C37" s="31"/>
      <c r="D37" s="31"/>
      <c r="E37" s="31"/>
      <c r="F37" s="31"/>
      <c r="G37" s="31"/>
      <c r="H37" s="31"/>
      <c r="I37" s="31"/>
      <c r="J37" s="31"/>
      <c r="K37" s="31"/>
      <c r="L37" s="31"/>
      <c r="M37" s="31"/>
      <c r="N37" s="31"/>
      <c r="S37" s="55"/>
      <c r="T37" s="55"/>
    </row>
    <row r="38" spans="3:20" x14ac:dyDescent="0.25">
      <c r="C38" s="31"/>
      <c r="D38" s="31"/>
      <c r="E38" s="31"/>
      <c r="F38" s="31"/>
      <c r="G38" s="31"/>
      <c r="H38" s="31"/>
      <c r="I38" s="31"/>
      <c r="J38" s="31"/>
      <c r="K38" s="31"/>
      <c r="L38" s="31"/>
      <c r="M38" s="31"/>
      <c r="N38" s="31"/>
      <c r="S38" s="55"/>
      <c r="T38" s="55"/>
    </row>
    <row r="39" spans="3:20" x14ac:dyDescent="0.25">
      <c r="C39" s="31"/>
      <c r="D39" s="31"/>
      <c r="E39" s="31"/>
      <c r="F39" s="31"/>
      <c r="G39" s="31"/>
      <c r="H39" s="31"/>
      <c r="I39" s="31"/>
      <c r="J39" s="31"/>
      <c r="K39" s="31"/>
      <c r="L39" s="31"/>
      <c r="M39" s="31"/>
      <c r="N39" s="31"/>
      <c r="S39" s="55"/>
      <c r="T39" s="55"/>
    </row>
    <row r="40" spans="3:20" x14ac:dyDescent="0.25">
      <c r="C40" s="31"/>
      <c r="D40" s="31"/>
      <c r="E40" s="31"/>
      <c r="F40" s="31"/>
      <c r="G40" s="31"/>
      <c r="H40" s="31"/>
      <c r="I40" s="31"/>
      <c r="J40" s="31"/>
      <c r="K40" s="31"/>
      <c r="L40" s="31"/>
      <c r="M40" s="31"/>
      <c r="N40" s="31"/>
      <c r="S40" s="55"/>
      <c r="T40" s="55"/>
    </row>
    <row r="41" spans="3:20" x14ac:dyDescent="0.25">
      <c r="C41" s="31"/>
      <c r="D41" s="31"/>
      <c r="E41" s="31"/>
      <c r="F41" s="31"/>
      <c r="G41" s="31"/>
      <c r="H41" s="31"/>
      <c r="I41" s="31"/>
      <c r="J41" s="31"/>
      <c r="K41" s="31"/>
      <c r="L41" s="31"/>
      <c r="M41" s="31"/>
      <c r="N41" s="31"/>
      <c r="S41" s="55"/>
      <c r="T41" s="55"/>
    </row>
    <row r="42" spans="3:20" x14ac:dyDescent="0.25">
      <c r="C42" s="31"/>
      <c r="D42" s="31"/>
      <c r="E42" s="31"/>
      <c r="F42" s="31"/>
      <c r="G42" s="31"/>
      <c r="H42" s="31"/>
      <c r="I42" s="31"/>
      <c r="J42" s="31"/>
      <c r="K42" s="31"/>
      <c r="L42" s="31"/>
      <c r="M42" s="31"/>
      <c r="N42" s="31"/>
      <c r="S42" s="55"/>
      <c r="T42" s="55"/>
    </row>
    <row r="43" spans="3:20" x14ac:dyDescent="0.25">
      <c r="C43" s="31"/>
      <c r="D43" s="31"/>
      <c r="E43" s="31"/>
      <c r="F43" s="31"/>
      <c r="G43" s="31"/>
      <c r="H43" s="31"/>
      <c r="I43" s="31"/>
      <c r="J43" s="31"/>
      <c r="K43" s="31"/>
      <c r="L43" s="31"/>
      <c r="M43" s="31"/>
      <c r="N43" s="31"/>
      <c r="S43" s="55"/>
      <c r="T43" s="55"/>
    </row>
    <row r="44" spans="3:20" x14ac:dyDescent="0.25">
      <c r="C44" s="31"/>
      <c r="D44" s="31"/>
      <c r="E44" s="31"/>
      <c r="F44" s="31"/>
      <c r="G44" s="31"/>
      <c r="H44" s="31"/>
      <c r="I44" s="31"/>
      <c r="J44" s="31"/>
      <c r="K44" s="31"/>
      <c r="L44" s="31"/>
      <c r="M44" s="31"/>
      <c r="N44" s="31"/>
      <c r="S44" s="55"/>
      <c r="T44" s="55"/>
    </row>
    <row r="45" spans="3:20" x14ac:dyDescent="0.25">
      <c r="C45" s="31"/>
      <c r="D45" s="31"/>
      <c r="E45" s="31"/>
      <c r="F45" s="31"/>
      <c r="G45" s="31"/>
      <c r="H45" s="31"/>
      <c r="I45" s="31"/>
      <c r="J45" s="31"/>
      <c r="K45" s="31"/>
      <c r="L45" s="31"/>
      <c r="M45" s="31"/>
      <c r="N45" s="31"/>
      <c r="S45" s="55"/>
      <c r="T45" s="55"/>
    </row>
    <row r="46" spans="3:20" x14ac:dyDescent="0.25">
      <c r="C46" s="31"/>
      <c r="D46" s="31"/>
      <c r="E46" s="31"/>
      <c r="F46" s="31"/>
      <c r="G46" s="31"/>
      <c r="H46" s="31"/>
      <c r="I46" s="31"/>
      <c r="J46" s="31"/>
      <c r="K46" s="31"/>
      <c r="L46" s="31"/>
      <c r="M46" s="31"/>
      <c r="N46" s="31"/>
      <c r="S46" s="55"/>
      <c r="T46" s="55"/>
    </row>
    <row r="47" spans="3:20" x14ac:dyDescent="0.25">
      <c r="C47" s="31"/>
      <c r="D47" s="31"/>
      <c r="E47" s="31"/>
      <c r="F47" s="31"/>
      <c r="G47" s="31"/>
      <c r="H47" s="31"/>
      <c r="I47" s="31"/>
      <c r="J47" s="31"/>
      <c r="K47" s="31"/>
      <c r="L47" s="31"/>
      <c r="M47" s="31"/>
      <c r="N47" s="31"/>
      <c r="S47" s="55"/>
      <c r="T47" s="55"/>
    </row>
    <row r="48" spans="3:20" x14ac:dyDescent="0.25">
      <c r="C48" s="31"/>
      <c r="D48" s="31"/>
      <c r="E48" s="31"/>
      <c r="F48" s="31"/>
      <c r="G48" s="31"/>
      <c r="H48" s="31"/>
      <c r="I48" s="31"/>
      <c r="J48" s="31"/>
      <c r="K48" s="31"/>
      <c r="L48" s="31"/>
      <c r="M48" s="31"/>
      <c r="N48" s="31"/>
      <c r="S48" s="55"/>
      <c r="T48" s="55"/>
    </row>
    <row r="49" spans="3:20" x14ac:dyDescent="0.25">
      <c r="C49" s="31"/>
      <c r="D49" s="31"/>
      <c r="E49" s="31"/>
      <c r="F49" s="31"/>
      <c r="G49" s="31"/>
      <c r="H49" s="31"/>
      <c r="I49" s="31"/>
      <c r="J49" s="31"/>
      <c r="K49" s="31"/>
      <c r="L49" s="31"/>
      <c r="M49" s="31"/>
      <c r="N49" s="31"/>
      <c r="S49" s="55"/>
      <c r="T49" s="55"/>
    </row>
    <row r="50" spans="3:20" x14ac:dyDescent="0.25">
      <c r="C50" s="31"/>
      <c r="D50" s="31"/>
      <c r="E50" s="31"/>
      <c r="F50" s="31"/>
      <c r="G50" s="31"/>
      <c r="H50" s="31"/>
      <c r="I50" s="31"/>
      <c r="J50" s="31"/>
      <c r="K50" s="31"/>
      <c r="L50" s="31"/>
      <c r="M50" s="31"/>
      <c r="N50" s="31"/>
      <c r="S50" s="55"/>
      <c r="T50" s="55"/>
    </row>
    <row r="51" spans="3:20" x14ac:dyDescent="0.25">
      <c r="C51" s="31"/>
      <c r="D51" s="31"/>
      <c r="E51" s="31"/>
      <c r="F51" s="31"/>
      <c r="G51" s="31"/>
      <c r="H51" s="31"/>
      <c r="I51" s="31"/>
      <c r="J51" s="31"/>
      <c r="K51" s="31"/>
      <c r="L51" s="31"/>
      <c r="M51" s="31"/>
      <c r="N51" s="31"/>
      <c r="S51" s="55"/>
      <c r="T51" s="55"/>
    </row>
    <row r="52" spans="3:20" x14ac:dyDescent="0.25">
      <c r="C52" s="31"/>
      <c r="D52" s="31"/>
      <c r="E52" s="31"/>
      <c r="F52" s="31"/>
      <c r="G52" s="31"/>
      <c r="H52" s="31"/>
      <c r="I52" s="31"/>
      <c r="J52" s="31"/>
      <c r="K52" s="31"/>
      <c r="L52" s="31"/>
      <c r="M52" s="31"/>
      <c r="N52" s="31"/>
      <c r="S52" s="55"/>
      <c r="T52" s="55"/>
    </row>
    <row r="53" spans="3:20" x14ac:dyDescent="0.25">
      <c r="C53" s="31"/>
      <c r="D53" s="31"/>
      <c r="E53" s="31"/>
      <c r="F53" s="31"/>
      <c r="G53" s="31"/>
      <c r="H53" s="31"/>
      <c r="I53" s="31"/>
      <c r="J53" s="31"/>
      <c r="K53" s="31"/>
      <c r="L53" s="31"/>
      <c r="M53" s="31"/>
      <c r="N53" s="31"/>
      <c r="S53" s="55"/>
      <c r="T53" s="55"/>
    </row>
    <row r="54" spans="3:20" x14ac:dyDescent="0.25">
      <c r="C54" s="31"/>
      <c r="D54" s="31"/>
      <c r="E54" s="31"/>
      <c r="F54" s="31"/>
      <c r="G54" s="31"/>
      <c r="H54" s="31"/>
      <c r="I54" s="31"/>
      <c r="J54" s="31"/>
      <c r="K54" s="31"/>
      <c r="L54" s="31"/>
      <c r="M54" s="31"/>
      <c r="N54" s="31"/>
      <c r="S54" s="55"/>
      <c r="T54" s="55"/>
    </row>
    <row r="55" spans="3:20" x14ac:dyDescent="0.25">
      <c r="C55" s="31"/>
      <c r="D55" s="31"/>
      <c r="E55" s="31"/>
      <c r="F55" s="31"/>
      <c r="G55" s="31"/>
      <c r="H55" s="31"/>
      <c r="I55" s="31"/>
      <c r="J55" s="31"/>
      <c r="K55" s="31"/>
      <c r="L55" s="31"/>
      <c r="M55" s="31"/>
      <c r="N55" s="31"/>
      <c r="S55" s="55"/>
      <c r="T55" s="55"/>
    </row>
    <row r="56" spans="3:20" x14ac:dyDescent="0.25">
      <c r="C56" s="31"/>
      <c r="D56" s="31"/>
      <c r="E56" s="31"/>
      <c r="F56" s="31"/>
      <c r="G56" s="31"/>
      <c r="H56" s="31"/>
      <c r="I56" s="31"/>
      <c r="J56" s="31"/>
      <c r="K56" s="31"/>
      <c r="L56" s="31"/>
      <c r="M56" s="31"/>
      <c r="N56" s="31"/>
      <c r="S56" s="55"/>
      <c r="T56" s="55"/>
    </row>
    <row r="57" spans="3:20" x14ac:dyDescent="0.25">
      <c r="C57" s="31"/>
      <c r="D57" s="31"/>
      <c r="E57" s="31"/>
      <c r="F57" s="31"/>
      <c r="G57" s="31"/>
      <c r="H57" s="31"/>
      <c r="I57" s="31"/>
      <c r="J57" s="31"/>
      <c r="K57" s="31"/>
      <c r="L57" s="31"/>
      <c r="M57" s="31"/>
      <c r="N57" s="31"/>
      <c r="S57" s="55"/>
      <c r="T57" s="55"/>
    </row>
    <row r="58" spans="3:20" x14ac:dyDescent="0.25">
      <c r="C58" s="31"/>
      <c r="D58" s="31"/>
      <c r="E58" s="31"/>
      <c r="F58" s="31"/>
      <c r="G58" s="31"/>
      <c r="H58" s="31"/>
      <c r="I58" s="31"/>
      <c r="J58" s="31"/>
      <c r="K58" s="31"/>
      <c r="L58" s="31"/>
      <c r="M58" s="31"/>
      <c r="N58" s="31"/>
      <c r="S58" s="55"/>
      <c r="T58" s="55"/>
    </row>
    <row r="59" spans="3:20" x14ac:dyDescent="0.25">
      <c r="C59" s="31"/>
      <c r="D59" s="31"/>
      <c r="E59" s="31"/>
      <c r="F59" s="31"/>
      <c r="G59" s="31"/>
      <c r="H59" s="31"/>
      <c r="I59" s="31"/>
      <c r="J59" s="31"/>
      <c r="K59" s="31"/>
      <c r="L59" s="31"/>
      <c r="M59" s="31"/>
      <c r="N59" s="31"/>
      <c r="S59" s="55"/>
      <c r="T59" s="55"/>
    </row>
    <row r="60" spans="3:20" x14ac:dyDescent="0.25">
      <c r="C60" s="31"/>
      <c r="D60" s="31"/>
      <c r="E60" s="31"/>
      <c r="F60" s="31"/>
      <c r="G60" s="31"/>
      <c r="H60" s="31"/>
      <c r="I60" s="31"/>
      <c r="J60" s="31"/>
      <c r="K60" s="31"/>
      <c r="L60" s="31"/>
      <c r="M60" s="31"/>
      <c r="N60" s="31"/>
      <c r="S60" s="55"/>
      <c r="T60" s="55"/>
    </row>
    <row r="61" spans="3:20" x14ac:dyDescent="0.25">
      <c r="C61" s="31"/>
      <c r="D61" s="31"/>
      <c r="E61" s="31"/>
      <c r="F61" s="31"/>
      <c r="G61" s="31"/>
      <c r="H61" s="31"/>
      <c r="I61" s="31"/>
      <c r="J61" s="31"/>
      <c r="K61" s="31"/>
      <c r="L61" s="31"/>
      <c r="M61" s="31"/>
      <c r="N61" s="31"/>
      <c r="S61" s="55"/>
      <c r="T61" s="55"/>
    </row>
    <row r="62" spans="3:20" x14ac:dyDescent="0.25">
      <c r="C62" s="31"/>
      <c r="D62" s="31"/>
      <c r="E62" s="31"/>
      <c r="F62" s="31"/>
      <c r="G62" s="31"/>
      <c r="H62" s="31"/>
      <c r="I62" s="31"/>
      <c r="J62" s="31"/>
      <c r="K62" s="31"/>
      <c r="L62" s="31"/>
      <c r="M62" s="31"/>
      <c r="N62" s="31"/>
      <c r="S62" s="55"/>
      <c r="T62" s="55"/>
    </row>
    <row r="63" spans="3:20" x14ac:dyDescent="0.25">
      <c r="C63" s="31"/>
      <c r="D63" s="31"/>
      <c r="E63" s="31"/>
      <c r="F63" s="31"/>
      <c r="G63" s="31"/>
      <c r="H63" s="31"/>
      <c r="I63" s="31"/>
      <c r="J63" s="31"/>
      <c r="K63" s="31"/>
      <c r="L63" s="31"/>
      <c r="M63" s="31"/>
      <c r="N63" s="31"/>
      <c r="S63" s="55"/>
      <c r="T63" s="55"/>
    </row>
    <row r="64" spans="3:20" x14ac:dyDescent="0.25">
      <c r="C64" s="31"/>
      <c r="D64" s="31"/>
      <c r="E64" s="31"/>
      <c r="F64" s="31"/>
      <c r="G64" s="31"/>
      <c r="H64" s="31"/>
      <c r="I64" s="31"/>
      <c r="J64" s="31"/>
      <c r="K64" s="31"/>
      <c r="L64" s="31"/>
      <c r="M64" s="31"/>
      <c r="N64" s="31"/>
      <c r="S64" s="55"/>
      <c r="T64" s="55"/>
    </row>
    <row r="65" spans="3:20" x14ac:dyDescent="0.25">
      <c r="C65" s="31"/>
      <c r="D65" s="31"/>
      <c r="E65" s="31"/>
      <c r="F65" s="31"/>
      <c r="G65" s="31"/>
      <c r="H65" s="31"/>
      <c r="I65" s="31"/>
      <c r="J65" s="31"/>
      <c r="K65" s="31"/>
      <c r="L65" s="31"/>
      <c r="M65" s="31"/>
      <c r="N65" s="31"/>
      <c r="S65" s="55"/>
      <c r="T65" s="55"/>
    </row>
    <row r="66" spans="3:20" x14ac:dyDescent="0.25">
      <c r="C66" s="31"/>
      <c r="D66" s="31"/>
      <c r="E66" s="31"/>
      <c r="F66" s="31"/>
      <c r="G66" s="31"/>
      <c r="H66" s="31"/>
      <c r="I66" s="31"/>
      <c r="J66" s="31"/>
      <c r="K66" s="31"/>
      <c r="L66" s="31"/>
      <c r="M66" s="31"/>
      <c r="N66" s="31"/>
      <c r="S66" s="55"/>
      <c r="T66" s="55"/>
    </row>
    <row r="67" spans="3:20" x14ac:dyDescent="0.25">
      <c r="C67" s="31"/>
      <c r="D67" s="31"/>
      <c r="E67" s="31"/>
      <c r="F67" s="31"/>
      <c r="G67" s="31"/>
      <c r="H67" s="31"/>
      <c r="I67" s="31"/>
      <c r="J67" s="31"/>
      <c r="K67" s="31"/>
      <c r="L67" s="31"/>
      <c r="M67" s="31"/>
      <c r="N67" s="31"/>
      <c r="S67" s="55"/>
      <c r="T67" s="55"/>
    </row>
    <row r="68" spans="3:20" x14ac:dyDescent="0.25">
      <c r="C68" s="31"/>
      <c r="D68" s="31"/>
      <c r="E68" s="31"/>
      <c r="F68" s="31"/>
      <c r="G68" s="31"/>
      <c r="H68" s="31"/>
      <c r="I68" s="31"/>
      <c r="J68" s="31"/>
      <c r="K68" s="31"/>
      <c r="L68" s="31"/>
      <c r="M68" s="31"/>
      <c r="N68" s="31"/>
      <c r="S68" s="55"/>
      <c r="T68" s="55"/>
    </row>
    <row r="69" spans="3:20" x14ac:dyDescent="0.25">
      <c r="C69" s="31"/>
      <c r="D69" s="31"/>
      <c r="E69" s="31"/>
      <c r="F69" s="31"/>
      <c r="G69" s="31"/>
      <c r="H69" s="31"/>
      <c r="I69" s="31"/>
      <c r="J69" s="31"/>
      <c r="K69" s="31"/>
      <c r="L69" s="31"/>
      <c r="M69" s="31"/>
      <c r="N69" s="31"/>
      <c r="S69" s="55"/>
      <c r="T69" s="55"/>
    </row>
    <row r="70" spans="3:20" x14ac:dyDescent="0.25">
      <c r="S70" s="54"/>
      <c r="T70" s="5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heetViews>
  <sheetFormatPr defaultRowHeight="13.2" x14ac:dyDescent="0.25"/>
  <cols>
    <col min="1" max="1" width="22.5546875" style="32" customWidth="1"/>
    <col min="2" max="2" width="20.33203125" style="32" customWidth="1"/>
    <col min="3" max="3" width="13.5546875" style="28" customWidth="1"/>
    <col min="4" max="4" width="13.6640625" style="28" customWidth="1"/>
    <col min="5" max="5" width="12.44140625" style="28" customWidth="1"/>
    <col min="6" max="6" width="11.88671875" style="28" customWidth="1"/>
    <col min="7" max="7" width="12.44140625" style="28" customWidth="1"/>
    <col min="8" max="8" width="12.5546875" style="28" customWidth="1"/>
    <col min="9" max="9" width="12.33203125" style="28" customWidth="1"/>
    <col min="10" max="12" width="11.88671875" style="28" customWidth="1"/>
    <col min="13" max="13" width="12.6640625" style="28" customWidth="1"/>
    <col min="14" max="14" width="12" style="28" customWidth="1"/>
    <col min="15" max="15" width="9.109375" style="28"/>
    <col min="16" max="17" width="11.109375" style="31" customWidth="1"/>
    <col min="18" max="18" width="6.6640625" style="28" customWidth="1"/>
    <col min="19" max="20" width="9.5546875" style="28" customWidth="1"/>
    <col min="21" max="251" width="9.109375" style="32"/>
    <col min="252" max="252" width="22.5546875" style="32" customWidth="1"/>
    <col min="253" max="253" width="20.33203125" style="32" customWidth="1"/>
    <col min="254" max="254" width="13.5546875" style="32" customWidth="1"/>
    <col min="255" max="255" width="13.6640625" style="32" customWidth="1"/>
    <col min="256" max="256" width="12.44140625" style="32" customWidth="1"/>
    <col min="257" max="257" width="11.88671875" style="32" customWidth="1"/>
    <col min="258" max="258" width="12.44140625" style="32" customWidth="1"/>
    <col min="259" max="259" width="12.5546875" style="32" customWidth="1"/>
    <col min="260" max="260" width="12.33203125" style="32" customWidth="1"/>
    <col min="261" max="263" width="11.88671875" style="32" customWidth="1"/>
    <col min="264" max="264" width="12.6640625" style="32" customWidth="1"/>
    <col min="265" max="265" width="12" style="32" customWidth="1"/>
    <col min="266" max="266" width="9.109375" style="32"/>
    <col min="267" max="267" width="11.88671875" style="32" customWidth="1"/>
    <col min="268" max="268" width="13.88671875" style="32" customWidth="1"/>
    <col min="269" max="269" width="9.109375" style="32"/>
    <col min="270" max="270" width="10.44140625" style="32" bestFit="1" customWidth="1"/>
    <col min="271" max="271" width="9.109375" style="32"/>
    <col min="272" max="272" width="9.44140625" style="32" bestFit="1" customWidth="1"/>
    <col min="273" max="273" width="9.109375" style="32"/>
    <col min="274" max="274" width="8.33203125" style="32" customWidth="1"/>
    <col min="275" max="275" width="11.88671875" style="32" customWidth="1"/>
    <col min="276" max="276" width="11.6640625" style="32" customWidth="1"/>
    <col min="277" max="507" width="9.109375" style="32"/>
    <col min="508" max="508" width="22.5546875" style="32" customWidth="1"/>
    <col min="509" max="509" width="20.33203125" style="32" customWidth="1"/>
    <col min="510" max="510" width="13.5546875" style="32" customWidth="1"/>
    <col min="511" max="511" width="13.6640625" style="32" customWidth="1"/>
    <col min="512" max="512" width="12.44140625" style="32" customWidth="1"/>
    <col min="513" max="513" width="11.88671875" style="32" customWidth="1"/>
    <col min="514" max="514" width="12.44140625" style="32" customWidth="1"/>
    <col min="515" max="515" width="12.5546875" style="32" customWidth="1"/>
    <col min="516" max="516" width="12.33203125" style="32" customWidth="1"/>
    <col min="517" max="519" width="11.88671875" style="32" customWidth="1"/>
    <col min="520" max="520" width="12.6640625" style="32" customWidth="1"/>
    <col min="521" max="521" width="12" style="32" customWidth="1"/>
    <col min="522" max="522" width="9.109375" style="32"/>
    <col min="523" max="523" width="11.88671875" style="32" customWidth="1"/>
    <col min="524" max="524" width="13.88671875" style="32" customWidth="1"/>
    <col min="525" max="525" width="9.109375" style="32"/>
    <col min="526" max="526" width="10.44140625" style="32" bestFit="1" customWidth="1"/>
    <col min="527" max="527" width="9.109375" style="32"/>
    <col min="528" max="528" width="9.44140625" style="32" bestFit="1" customWidth="1"/>
    <col min="529" max="529" width="9.109375" style="32"/>
    <col min="530" max="530" width="8.33203125" style="32" customWidth="1"/>
    <col min="531" max="531" width="11.88671875" style="32" customWidth="1"/>
    <col min="532" max="532" width="11.6640625" style="32" customWidth="1"/>
    <col min="533" max="763" width="9.109375" style="32"/>
    <col min="764" max="764" width="22.5546875" style="32" customWidth="1"/>
    <col min="765" max="765" width="20.33203125" style="32" customWidth="1"/>
    <col min="766" max="766" width="13.5546875" style="32" customWidth="1"/>
    <col min="767" max="767" width="13.6640625" style="32" customWidth="1"/>
    <col min="768" max="768" width="12.44140625" style="32" customWidth="1"/>
    <col min="769" max="769" width="11.88671875" style="32" customWidth="1"/>
    <col min="770" max="770" width="12.44140625" style="32" customWidth="1"/>
    <col min="771" max="771" width="12.5546875" style="32" customWidth="1"/>
    <col min="772" max="772" width="12.33203125" style="32" customWidth="1"/>
    <col min="773" max="775" width="11.88671875" style="32" customWidth="1"/>
    <col min="776" max="776" width="12.6640625" style="32" customWidth="1"/>
    <col min="777" max="777" width="12" style="32" customWidth="1"/>
    <col min="778" max="778" width="9.109375" style="32"/>
    <col min="779" max="779" width="11.88671875" style="32" customWidth="1"/>
    <col min="780" max="780" width="13.88671875" style="32" customWidth="1"/>
    <col min="781" max="781" width="9.109375" style="32"/>
    <col min="782" max="782" width="10.44140625" style="32" bestFit="1" customWidth="1"/>
    <col min="783" max="783" width="9.109375" style="32"/>
    <col min="784" max="784" width="9.44140625" style="32" bestFit="1" customWidth="1"/>
    <col min="785" max="785" width="9.109375" style="32"/>
    <col min="786" max="786" width="8.33203125" style="32" customWidth="1"/>
    <col min="787" max="787" width="11.88671875" style="32" customWidth="1"/>
    <col min="788" max="788" width="11.6640625" style="32" customWidth="1"/>
    <col min="789" max="1019" width="9.109375" style="32"/>
    <col min="1020" max="1020" width="22.5546875" style="32" customWidth="1"/>
    <col min="1021" max="1021" width="20.33203125" style="32" customWidth="1"/>
    <col min="1022" max="1022" width="13.5546875" style="32" customWidth="1"/>
    <col min="1023" max="1023" width="13.6640625" style="32" customWidth="1"/>
    <col min="1024" max="1024" width="12.44140625" style="32" customWidth="1"/>
    <col min="1025" max="1025" width="11.88671875" style="32" customWidth="1"/>
    <col min="1026" max="1026" width="12.44140625" style="32" customWidth="1"/>
    <col min="1027" max="1027" width="12.5546875" style="32" customWidth="1"/>
    <col min="1028" max="1028" width="12.33203125" style="32" customWidth="1"/>
    <col min="1029" max="1031" width="11.88671875" style="32" customWidth="1"/>
    <col min="1032" max="1032" width="12.6640625" style="32" customWidth="1"/>
    <col min="1033" max="1033" width="12" style="32" customWidth="1"/>
    <col min="1034" max="1034" width="9.109375" style="32"/>
    <col min="1035" max="1035" width="11.88671875" style="32" customWidth="1"/>
    <col min="1036" max="1036" width="13.88671875" style="32" customWidth="1"/>
    <col min="1037" max="1037" width="9.109375" style="32"/>
    <col min="1038" max="1038" width="10.44140625" style="32" bestFit="1" customWidth="1"/>
    <col min="1039" max="1039" width="9.109375" style="32"/>
    <col min="1040" max="1040" width="9.44140625" style="32" bestFit="1" customWidth="1"/>
    <col min="1041" max="1041" width="9.109375" style="32"/>
    <col min="1042" max="1042" width="8.33203125" style="32" customWidth="1"/>
    <col min="1043" max="1043" width="11.88671875" style="32" customWidth="1"/>
    <col min="1044" max="1044" width="11.6640625" style="32" customWidth="1"/>
    <col min="1045" max="1275" width="9.109375" style="32"/>
    <col min="1276" max="1276" width="22.5546875" style="32" customWidth="1"/>
    <col min="1277" max="1277" width="20.33203125" style="32" customWidth="1"/>
    <col min="1278" max="1278" width="13.5546875" style="32" customWidth="1"/>
    <col min="1279" max="1279" width="13.6640625" style="32" customWidth="1"/>
    <col min="1280" max="1280" width="12.44140625" style="32" customWidth="1"/>
    <col min="1281" max="1281" width="11.88671875" style="32" customWidth="1"/>
    <col min="1282" max="1282" width="12.44140625" style="32" customWidth="1"/>
    <col min="1283" max="1283" width="12.5546875" style="32" customWidth="1"/>
    <col min="1284" max="1284" width="12.33203125" style="32" customWidth="1"/>
    <col min="1285" max="1287" width="11.88671875" style="32" customWidth="1"/>
    <col min="1288" max="1288" width="12.6640625" style="32" customWidth="1"/>
    <col min="1289" max="1289" width="12" style="32" customWidth="1"/>
    <col min="1290" max="1290" width="9.109375" style="32"/>
    <col min="1291" max="1291" width="11.88671875" style="32" customWidth="1"/>
    <col min="1292" max="1292" width="13.88671875" style="32" customWidth="1"/>
    <col min="1293" max="1293" width="9.109375" style="32"/>
    <col min="1294" max="1294" width="10.44140625" style="32" bestFit="1" customWidth="1"/>
    <col min="1295" max="1295" width="9.109375" style="32"/>
    <col min="1296" max="1296" width="9.44140625" style="32" bestFit="1" customWidth="1"/>
    <col min="1297" max="1297" width="9.109375" style="32"/>
    <col min="1298" max="1298" width="8.33203125" style="32" customWidth="1"/>
    <col min="1299" max="1299" width="11.88671875" style="32" customWidth="1"/>
    <col min="1300" max="1300" width="11.6640625" style="32" customWidth="1"/>
    <col min="1301" max="1531" width="9.109375" style="32"/>
    <col min="1532" max="1532" width="22.5546875" style="32" customWidth="1"/>
    <col min="1533" max="1533" width="20.33203125" style="32" customWidth="1"/>
    <col min="1534" max="1534" width="13.5546875" style="32" customWidth="1"/>
    <col min="1535" max="1535" width="13.6640625" style="32" customWidth="1"/>
    <col min="1536" max="1536" width="12.44140625" style="32" customWidth="1"/>
    <col min="1537" max="1537" width="11.88671875" style="32" customWidth="1"/>
    <col min="1538" max="1538" width="12.44140625" style="32" customWidth="1"/>
    <col min="1539" max="1539" width="12.5546875" style="32" customWidth="1"/>
    <col min="1540" max="1540" width="12.33203125" style="32" customWidth="1"/>
    <col min="1541" max="1543" width="11.88671875" style="32" customWidth="1"/>
    <col min="1544" max="1544" width="12.6640625" style="32" customWidth="1"/>
    <col min="1545" max="1545" width="12" style="32" customWidth="1"/>
    <col min="1546" max="1546" width="9.109375" style="32"/>
    <col min="1547" max="1547" width="11.88671875" style="32" customWidth="1"/>
    <col min="1548" max="1548" width="13.88671875" style="32" customWidth="1"/>
    <col min="1549" max="1549" width="9.109375" style="32"/>
    <col min="1550" max="1550" width="10.44140625" style="32" bestFit="1" customWidth="1"/>
    <col min="1551" max="1551" width="9.109375" style="32"/>
    <col min="1552" max="1552" width="9.44140625" style="32" bestFit="1" customWidth="1"/>
    <col min="1553" max="1553" width="9.109375" style="32"/>
    <col min="1554" max="1554" width="8.33203125" style="32" customWidth="1"/>
    <col min="1555" max="1555" width="11.88671875" style="32" customWidth="1"/>
    <col min="1556" max="1556" width="11.6640625" style="32" customWidth="1"/>
    <col min="1557" max="1787" width="9.109375" style="32"/>
    <col min="1788" max="1788" width="22.5546875" style="32" customWidth="1"/>
    <col min="1789" max="1789" width="20.33203125" style="32" customWidth="1"/>
    <col min="1790" max="1790" width="13.5546875" style="32" customWidth="1"/>
    <col min="1791" max="1791" width="13.6640625" style="32" customWidth="1"/>
    <col min="1792" max="1792" width="12.44140625" style="32" customWidth="1"/>
    <col min="1793" max="1793" width="11.88671875" style="32" customWidth="1"/>
    <col min="1794" max="1794" width="12.44140625" style="32" customWidth="1"/>
    <col min="1795" max="1795" width="12.5546875" style="32" customWidth="1"/>
    <col min="1796" max="1796" width="12.33203125" style="32" customWidth="1"/>
    <col min="1797" max="1799" width="11.88671875" style="32" customWidth="1"/>
    <col min="1800" max="1800" width="12.6640625" style="32" customWidth="1"/>
    <col min="1801" max="1801" width="12" style="32" customWidth="1"/>
    <col min="1802" max="1802" width="9.109375" style="32"/>
    <col min="1803" max="1803" width="11.88671875" style="32" customWidth="1"/>
    <col min="1804" max="1804" width="13.88671875" style="32" customWidth="1"/>
    <col min="1805" max="1805" width="9.109375" style="32"/>
    <col min="1806" max="1806" width="10.44140625" style="32" bestFit="1" customWidth="1"/>
    <col min="1807" max="1807" width="9.109375" style="32"/>
    <col min="1808" max="1808" width="9.44140625" style="32" bestFit="1" customWidth="1"/>
    <col min="1809" max="1809" width="9.109375" style="32"/>
    <col min="1810" max="1810" width="8.33203125" style="32" customWidth="1"/>
    <col min="1811" max="1811" width="11.88671875" style="32" customWidth="1"/>
    <col min="1812" max="1812" width="11.6640625" style="32" customWidth="1"/>
    <col min="1813" max="2043" width="9.109375" style="32"/>
    <col min="2044" max="2044" width="22.5546875" style="32" customWidth="1"/>
    <col min="2045" max="2045" width="20.33203125" style="32" customWidth="1"/>
    <col min="2046" max="2046" width="13.5546875" style="32" customWidth="1"/>
    <col min="2047" max="2047" width="13.6640625" style="32" customWidth="1"/>
    <col min="2048" max="2048" width="12.44140625" style="32" customWidth="1"/>
    <col min="2049" max="2049" width="11.88671875" style="32" customWidth="1"/>
    <col min="2050" max="2050" width="12.44140625" style="32" customWidth="1"/>
    <col min="2051" max="2051" width="12.5546875" style="32" customWidth="1"/>
    <col min="2052" max="2052" width="12.33203125" style="32" customWidth="1"/>
    <col min="2053" max="2055" width="11.88671875" style="32" customWidth="1"/>
    <col min="2056" max="2056" width="12.6640625" style="32" customWidth="1"/>
    <col min="2057" max="2057" width="12" style="32" customWidth="1"/>
    <col min="2058" max="2058" width="9.109375" style="32"/>
    <col min="2059" max="2059" width="11.88671875" style="32" customWidth="1"/>
    <col min="2060" max="2060" width="13.88671875" style="32" customWidth="1"/>
    <col min="2061" max="2061" width="9.109375" style="32"/>
    <col min="2062" max="2062" width="10.44140625" style="32" bestFit="1" customWidth="1"/>
    <col min="2063" max="2063" width="9.109375" style="32"/>
    <col min="2064" max="2064" width="9.44140625" style="32" bestFit="1" customWidth="1"/>
    <col min="2065" max="2065" width="9.109375" style="32"/>
    <col min="2066" max="2066" width="8.33203125" style="32" customWidth="1"/>
    <col min="2067" max="2067" width="11.88671875" style="32" customWidth="1"/>
    <col min="2068" max="2068" width="11.6640625" style="32" customWidth="1"/>
    <col min="2069" max="2299" width="9.109375" style="32"/>
    <col min="2300" max="2300" width="22.5546875" style="32" customWidth="1"/>
    <col min="2301" max="2301" width="20.33203125" style="32" customWidth="1"/>
    <col min="2302" max="2302" width="13.5546875" style="32" customWidth="1"/>
    <col min="2303" max="2303" width="13.6640625" style="32" customWidth="1"/>
    <col min="2304" max="2304" width="12.44140625" style="32" customWidth="1"/>
    <col min="2305" max="2305" width="11.88671875" style="32" customWidth="1"/>
    <col min="2306" max="2306" width="12.44140625" style="32" customWidth="1"/>
    <col min="2307" max="2307" width="12.5546875" style="32" customWidth="1"/>
    <col min="2308" max="2308" width="12.33203125" style="32" customWidth="1"/>
    <col min="2309" max="2311" width="11.88671875" style="32" customWidth="1"/>
    <col min="2312" max="2312" width="12.6640625" style="32" customWidth="1"/>
    <col min="2313" max="2313" width="12" style="32" customWidth="1"/>
    <col min="2314" max="2314" width="9.109375" style="32"/>
    <col min="2315" max="2315" width="11.88671875" style="32" customWidth="1"/>
    <col min="2316" max="2316" width="13.88671875" style="32" customWidth="1"/>
    <col min="2317" max="2317" width="9.109375" style="32"/>
    <col min="2318" max="2318" width="10.44140625" style="32" bestFit="1" customWidth="1"/>
    <col min="2319" max="2319" width="9.109375" style="32"/>
    <col min="2320" max="2320" width="9.44140625" style="32" bestFit="1" customWidth="1"/>
    <col min="2321" max="2321" width="9.109375" style="32"/>
    <col min="2322" max="2322" width="8.33203125" style="32" customWidth="1"/>
    <col min="2323" max="2323" width="11.88671875" style="32" customWidth="1"/>
    <col min="2324" max="2324" width="11.6640625" style="32" customWidth="1"/>
    <col min="2325" max="2555" width="9.109375" style="32"/>
    <col min="2556" max="2556" width="22.5546875" style="32" customWidth="1"/>
    <col min="2557" max="2557" width="20.33203125" style="32" customWidth="1"/>
    <col min="2558" max="2558" width="13.5546875" style="32" customWidth="1"/>
    <col min="2559" max="2559" width="13.6640625" style="32" customWidth="1"/>
    <col min="2560" max="2560" width="12.44140625" style="32" customWidth="1"/>
    <col min="2561" max="2561" width="11.88671875" style="32" customWidth="1"/>
    <col min="2562" max="2562" width="12.44140625" style="32" customWidth="1"/>
    <col min="2563" max="2563" width="12.5546875" style="32" customWidth="1"/>
    <col min="2564" max="2564" width="12.33203125" style="32" customWidth="1"/>
    <col min="2565" max="2567" width="11.88671875" style="32" customWidth="1"/>
    <col min="2568" max="2568" width="12.6640625" style="32" customWidth="1"/>
    <col min="2569" max="2569" width="12" style="32" customWidth="1"/>
    <col min="2570" max="2570" width="9.109375" style="32"/>
    <col min="2571" max="2571" width="11.88671875" style="32" customWidth="1"/>
    <col min="2572" max="2572" width="13.88671875" style="32" customWidth="1"/>
    <col min="2573" max="2573" width="9.109375" style="32"/>
    <col min="2574" max="2574" width="10.44140625" style="32" bestFit="1" customWidth="1"/>
    <col min="2575" max="2575" width="9.109375" style="32"/>
    <col min="2576" max="2576" width="9.44140625" style="32" bestFit="1" customWidth="1"/>
    <col min="2577" max="2577" width="9.109375" style="32"/>
    <col min="2578" max="2578" width="8.33203125" style="32" customWidth="1"/>
    <col min="2579" max="2579" width="11.88671875" style="32" customWidth="1"/>
    <col min="2580" max="2580" width="11.6640625" style="32" customWidth="1"/>
    <col min="2581" max="2811" width="9.109375" style="32"/>
    <col min="2812" max="2812" width="22.5546875" style="32" customWidth="1"/>
    <col min="2813" max="2813" width="20.33203125" style="32" customWidth="1"/>
    <col min="2814" max="2814" width="13.5546875" style="32" customWidth="1"/>
    <col min="2815" max="2815" width="13.6640625" style="32" customWidth="1"/>
    <col min="2816" max="2816" width="12.44140625" style="32" customWidth="1"/>
    <col min="2817" max="2817" width="11.88671875" style="32" customWidth="1"/>
    <col min="2818" max="2818" width="12.44140625" style="32" customWidth="1"/>
    <col min="2819" max="2819" width="12.5546875" style="32" customWidth="1"/>
    <col min="2820" max="2820" width="12.33203125" style="32" customWidth="1"/>
    <col min="2821" max="2823" width="11.88671875" style="32" customWidth="1"/>
    <col min="2824" max="2824" width="12.6640625" style="32" customWidth="1"/>
    <col min="2825" max="2825" width="12" style="32" customWidth="1"/>
    <col min="2826" max="2826" width="9.109375" style="32"/>
    <col min="2827" max="2827" width="11.88671875" style="32" customWidth="1"/>
    <col min="2828" max="2828" width="13.88671875" style="32" customWidth="1"/>
    <col min="2829" max="2829" width="9.109375" style="32"/>
    <col min="2830" max="2830" width="10.44140625" style="32" bestFit="1" customWidth="1"/>
    <col min="2831" max="2831" width="9.109375" style="32"/>
    <col min="2832" max="2832" width="9.44140625" style="32" bestFit="1" customWidth="1"/>
    <col min="2833" max="2833" width="9.109375" style="32"/>
    <col min="2834" max="2834" width="8.33203125" style="32" customWidth="1"/>
    <col min="2835" max="2835" width="11.88671875" style="32" customWidth="1"/>
    <col min="2836" max="2836" width="11.6640625" style="32" customWidth="1"/>
    <col min="2837" max="3067" width="9.109375" style="32"/>
    <col min="3068" max="3068" width="22.5546875" style="32" customWidth="1"/>
    <col min="3069" max="3069" width="20.33203125" style="32" customWidth="1"/>
    <col min="3070" max="3070" width="13.5546875" style="32" customWidth="1"/>
    <col min="3071" max="3071" width="13.6640625" style="32" customWidth="1"/>
    <col min="3072" max="3072" width="12.44140625" style="32" customWidth="1"/>
    <col min="3073" max="3073" width="11.88671875" style="32" customWidth="1"/>
    <col min="3074" max="3074" width="12.44140625" style="32" customWidth="1"/>
    <col min="3075" max="3075" width="12.5546875" style="32" customWidth="1"/>
    <col min="3076" max="3076" width="12.33203125" style="32" customWidth="1"/>
    <col min="3077" max="3079" width="11.88671875" style="32" customWidth="1"/>
    <col min="3080" max="3080" width="12.6640625" style="32" customWidth="1"/>
    <col min="3081" max="3081" width="12" style="32" customWidth="1"/>
    <col min="3082" max="3082" width="9.109375" style="32"/>
    <col min="3083" max="3083" width="11.88671875" style="32" customWidth="1"/>
    <col min="3084" max="3084" width="13.88671875" style="32" customWidth="1"/>
    <col min="3085" max="3085" width="9.109375" style="32"/>
    <col min="3086" max="3086" width="10.44140625" style="32" bestFit="1" customWidth="1"/>
    <col min="3087" max="3087" width="9.109375" style="32"/>
    <col min="3088" max="3088" width="9.44140625" style="32" bestFit="1" customWidth="1"/>
    <col min="3089" max="3089" width="9.109375" style="32"/>
    <col min="3090" max="3090" width="8.33203125" style="32" customWidth="1"/>
    <col min="3091" max="3091" width="11.88671875" style="32" customWidth="1"/>
    <col min="3092" max="3092" width="11.6640625" style="32" customWidth="1"/>
    <col min="3093" max="3323" width="9.109375" style="32"/>
    <col min="3324" max="3324" width="22.5546875" style="32" customWidth="1"/>
    <col min="3325" max="3325" width="20.33203125" style="32" customWidth="1"/>
    <col min="3326" max="3326" width="13.5546875" style="32" customWidth="1"/>
    <col min="3327" max="3327" width="13.6640625" style="32" customWidth="1"/>
    <col min="3328" max="3328" width="12.44140625" style="32" customWidth="1"/>
    <col min="3329" max="3329" width="11.88671875" style="32" customWidth="1"/>
    <col min="3330" max="3330" width="12.44140625" style="32" customWidth="1"/>
    <col min="3331" max="3331" width="12.5546875" style="32" customWidth="1"/>
    <col min="3332" max="3332" width="12.33203125" style="32" customWidth="1"/>
    <col min="3333" max="3335" width="11.88671875" style="32" customWidth="1"/>
    <col min="3336" max="3336" width="12.6640625" style="32" customWidth="1"/>
    <col min="3337" max="3337" width="12" style="32" customWidth="1"/>
    <col min="3338" max="3338" width="9.109375" style="32"/>
    <col min="3339" max="3339" width="11.88671875" style="32" customWidth="1"/>
    <col min="3340" max="3340" width="13.88671875" style="32" customWidth="1"/>
    <col min="3341" max="3341" width="9.109375" style="32"/>
    <col min="3342" max="3342" width="10.44140625" style="32" bestFit="1" customWidth="1"/>
    <col min="3343" max="3343" width="9.109375" style="32"/>
    <col min="3344" max="3344" width="9.44140625" style="32" bestFit="1" customWidth="1"/>
    <col min="3345" max="3345" width="9.109375" style="32"/>
    <col min="3346" max="3346" width="8.33203125" style="32" customWidth="1"/>
    <col min="3347" max="3347" width="11.88671875" style="32" customWidth="1"/>
    <col min="3348" max="3348" width="11.6640625" style="32" customWidth="1"/>
    <col min="3349" max="3579" width="9.109375" style="32"/>
    <col min="3580" max="3580" width="22.5546875" style="32" customWidth="1"/>
    <col min="3581" max="3581" width="20.33203125" style="32" customWidth="1"/>
    <col min="3582" max="3582" width="13.5546875" style="32" customWidth="1"/>
    <col min="3583" max="3583" width="13.6640625" style="32" customWidth="1"/>
    <col min="3584" max="3584" width="12.44140625" style="32" customWidth="1"/>
    <col min="3585" max="3585" width="11.88671875" style="32" customWidth="1"/>
    <col min="3586" max="3586" width="12.44140625" style="32" customWidth="1"/>
    <col min="3587" max="3587" width="12.5546875" style="32" customWidth="1"/>
    <col min="3588" max="3588" width="12.33203125" style="32" customWidth="1"/>
    <col min="3589" max="3591" width="11.88671875" style="32" customWidth="1"/>
    <col min="3592" max="3592" width="12.6640625" style="32" customWidth="1"/>
    <col min="3593" max="3593" width="12" style="32" customWidth="1"/>
    <col min="3594" max="3594" width="9.109375" style="32"/>
    <col min="3595" max="3595" width="11.88671875" style="32" customWidth="1"/>
    <col min="3596" max="3596" width="13.88671875" style="32" customWidth="1"/>
    <col min="3597" max="3597" width="9.109375" style="32"/>
    <col min="3598" max="3598" width="10.44140625" style="32" bestFit="1" customWidth="1"/>
    <col min="3599" max="3599" width="9.109375" style="32"/>
    <col min="3600" max="3600" width="9.44140625" style="32" bestFit="1" customWidth="1"/>
    <col min="3601" max="3601" width="9.109375" style="32"/>
    <col min="3602" max="3602" width="8.33203125" style="32" customWidth="1"/>
    <col min="3603" max="3603" width="11.88671875" style="32" customWidth="1"/>
    <col min="3604" max="3604" width="11.6640625" style="32" customWidth="1"/>
    <col min="3605" max="3835" width="9.109375" style="32"/>
    <col min="3836" max="3836" width="22.5546875" style="32" customWidth="1"/>
    <col min="3837" max="3837" width="20.33203125" style="32" customWidth="1"/>
    <col min="3838" max="3838" width="13.5546875" style="32" customWidth="1"/>
    <col min="3839" max="3839" width="13.6640625" style="32" customWidth="1"/>
    <col min="3840" max="3840" width="12.44140625" style="32" customWidth="1"/>
    <col min="3841" max="3841" width="11.88671875" style="32" customWidth="1"/>
    <col min="3842" max="3842" width="12.44140625" style="32" customWidth="1"/>
    <col min="3843" max="3843" width="12.5546875" style="32" customWidth="1"/>
    <col min="3844" max="3844" width="12.33203125" style="32" customWidth="1"/>
    <col min="3845" max="3847" width="11.88671875" style="32" customWidth="1"/>
    <col min="3848" max="3848" width="12.6640625" style="32" customWidth="1"/>
    <col min="3849" max="3849" width="12" style="32" customWidth="1"/>
    <col min="3850" max="3850" width="9.109375" style="32"/>
    <col min="3851" max="3851" width="11.88671875" style="32" customWidth="1"/>
    <col min="3852" max="3852" width="13.88671875" style="32" customWidth="1"/>
    <col min="3853" max="3853" width="9.109375" style="32"/>
    <col min="3854" max="3854" width="10.44140625" style="32" bestFit="1" customWidth="1"/>
    <col min="3855" max="3855" width="9.109375" style="32"/>
    <col min="3856" max="3856" width="9.44140625" style="32" bestFit="1" customWidth="1"/>
    <col min="3857" max="3857" width="9.109375" style="32"/>
    <col min="3858" max="3858" width="8.33203125" style="32" customWidth="1"/>
    <col min="3859" max="3859" width="11.88671875" style="32" customWidth="1"/>
    <col min="3860" max="3860" width="11.6640625" style="32" customWidth="1"/>
    <col min="3861" max="4091" width="9.109375" style="32"/>
    <col min="4092" max="4092" width="22.5546875" style="32" customWidth="1"/>
    <col min="4093" max="4093" width="20.33203125" style="32" customWidth="1"/>
    <col min="4094" max="4094" width="13.5546875" style="32" customWidth="1"/>
    <col min="4095" max="4095" width="13.6640625" style="32" customWidth="1"/>
    <col min="4096" max="4096" width="12.44140625" style="32" customWidth="1"/>
    <col min="4097" max="4097" width="11.88671875" style="32" customWidth="1"/>
    <col min="4098" max="4098" width="12.44140625" style="32" customWidth="1"/>
    <col min="4099" max="4099" width="12.5546875" style="32" customWidth="1"/>
    <col min="4100" max="4100" width="12.33203125" style="32" customWidth="1"/>
    <col min="4101" max="4103" width="11.88671875" style="32" customWidth="1"/>
    <col min="4104" max="4104" width="12.6640625" style="32" customWidth="1"/>
    <col min="4105" max="4105" width="12" style="32" customWidth="1"/>
    <col min="4106" max="4106" width="9.109375" style="32"/>
    <col min="4107" max="4107" width="11.88671875" style="32" customWidth="1"/>
    <col min="4108" max="4108" width="13.88671875" style="32" customWidth="1"/>
    <col min="4109" max="4109" width="9.109375" style="32"/>
    <col min="4110" max="4110" width="10.44140625" style="32" bestFit="1" customWidth="1"/>
    <col min="4111" max="4111" width="9.109375" style="32"/>
    <col min="4112" max="4112" width="9.44140625" style="32" bestFit="1" customWidth="1"/>
    <col min="4113" max="4113" width="9.109375" style="32"/>
    <col min="4114" max="4114" width="8.33203125" style="32" customWidth="1"/>
    <col min="4115" max="4115" width="11.88671875" style="32" customWidth="1"/>
    <col min="4116" max="4116" width="11.6640625" style="32" customWidth="1"/>
    <col min="4117" max="4347" width="9.109375" style="32"/>
    <col min="4348" max="4348" width="22.5546875" style="32" customWidth="1"/>
    <col min="4349" max="4349" width="20.33203125" style="32" customWidth="1"/>
    <col min="4350" max="4350" width="13.5546875" style="32" customWidth="1"/>
    <col min="4351" max="4351" width="13.6640625" style="32" customWidth="1"/>
    <col min="4352" max="4352" width="12.44140625" style="32" customWidth="1"/>
    <col min="4353" max="4353" width="11.88671875" style="32" customWidth="1"/>
    <col min="4354" max="4354" width="12.44140625" style="32" customWidth="1"/>
    <col min="4355" max="4355" width="12.5546875" style="32" customWidth="1"/>
    <col min="4356" max="4356" width="12.33203125" style="32" customWidth="1"/>
    <col min="4357" max="4359" width="11.88671875" style="32" customWidth="1"/>
    <col min="4360" max="4360" width="12.6640625" style="32" customWidth="1"/>
    <col min="4361" max="4361" width="12" style="32" customWidth="1"/>
    <col min="4362" max="4362" width="9.109375" style="32"/>
    <col min="4363" max="4363" width="11.88671875" style="32" customWidth="1"/>
    <col min="4364" max="4364" width="13.88671875" style="32" customWidth="1"/>
    <col min="4365" max="4365" width="9.109375" style="32"/>
    <col min="4366" max="4366" width="10.44140625" style="32" bestFit="1" customWidth="1"/>
    <col min="4367" max="4367" width="9.109375" style="32"/>
    <col min="4368" max="4368" width="9.44140625" style="32" bestFit="1" customWidth="1"/>
    <col min="4369" max="4369" width="9.109375" style="32"/>
    <col min="4370" max="4370" width="8.33203125" style="32" customWidth="1"/>
    <col min="4371" max="4371" width="11.88671875" style="32" customWidth="1"/>
    <col min="4372" max="4372" width="11.6640625" style="32" customWidth="1"/>
    <col min="4373" max="4603" width="9.109375" style="32"/>
    <col min="4604" max="4604" width="22.5546875" style="32" customWidth="1"/>
    <col min="4605" max="4605" width="20.33203125" style="32" customWidth="1"/>
    <col min="4606" max="4606" width="13.5546875" style="32" customWidth="1"/>
    <col min="4607" max="4607" width="13.6640625" style="32" customWidth="1"/>
    <col min="4608" max="4608" width="12.44140625" style="32" customWidth="1"/>
    <col min="4609" max="4609" width="11.88671875" style="32" customWidth="1"/>
    <col min="4610" max="4610" width="12.44140625" style="32" customWidth="1"/>
    <col min="4611" max="4611" width="12.5546875" style="32" customWidth="1"/>
    <col min="4612" max="4612" width="12.33203125" style="32" customWidth="1"/>
    <col min="4613" max="4615" width="11.88671875" style="32" customWidth="1"/>
    <col min="4616" max="4616" width="12.6640625" style="32" customWidth="1"/>
    <col min="4617" max="4617" width="12" style="32" customWidth="1"/>
    <col min="4618" max="4618" width="9.109375" style="32"/>
    <col min="4619" max="4619" width="11.88671875" style="32" customWidth="1"/>
    <col min="4620" max="4620" width="13.88671875" style="32" customWidth="1"/>
    <col min="4621" max="4621" width="9.109375" style="32"/>
    <col min="4622" max="4622" width="10.44140625" style="32" bestFit="1" customWidth="1"/>
    <col min="4623" max="4623" width="9.109375" style="32"/>
    <col min="4624" max="4624" width="9.44140625" style="32" bestFit="1" customWidth="1"/>
    <col min="4625" max="4625" width="9.109375" style="32"/>
    <col min="4626" max="4626" width="8.33203125" style="32" customWidth="1"/>
    <col min="4627" max="4627" width="11.88671875" style="32" customWidth="1"/>
    <col min="4628" max="4628" width="11.6640625" style="32" customWidth="1"/>
    <col min="4629" max="4859" width="9.109375" style="32"/>
    <col min="4860" max="4860" width="22.5546875" style="32" customWidth="1"/>
    <col min="4861" max="4861" width="20.33203125" style="32" customWidth="1"/>
    <col min="4862" max="4862" width="13.5546875" style="32" customWidth="1"/>
    <col min="4863" max="4863" width="13.6640625" style="32" customWidth="1"/>
    <col min="4864" max="4864" width="12.44140625" style="32" customWidth="1"/>
    <col min="4865" max="4865" width="11.88671875" style="32" customWidth="1"/>
    <col min="4866" max="4866" width="12.44140625" style="32" customWidth="1"/>
    <col min="4867" max="4867" width="12.5546875" style="32" customWidth="1"/>
    <col min="4868" max="4868" width="12.33203125" style="32" customWidth="1"/>
    <col min="4869" max="4871" width="11.88671875" style="32" customWidth="1"/>
    <col min="4872" max="4872" width="12.6640625" style="32" customWidth="1"/>
    <col min="4873" max="4873" width="12" style="32" customWidth="1"/>
    <col min="4874" max="4874" width="9.109375" style="32"/>
    <col min="4875" max="4875" width="11.88671875" style="32" customWidth="1"/>
    <col min="4876" max="4876" width="13.88671875" style="32" customWidth="1"/>
    <col min="4877" max="4877" width="9.109375" style="32"/>
    <col min="4878" max="4878" width="10.44140625" style="32" bestFit="1" customWidth="1"/>
    <col min="4879" max="4879" width="9.109375" style="32"/>
    <col min="4880" max="4880" width="9.44140625" style="32" bestFit="1" customWidth="1"/>
    <col min="4881" max="4881" width="9.109375" style="32"/>
    <col min="4882" max="4882" width="8.33203125" style="32" customWidth="1"/>
    <col min="4883" max="4883" width="11.88671875" style="32" customWidth="1"/>
    <col min="4884" max="4884" width="11.6640625" style="32" customWidth="1"/>
    <col min="4885" max="5115" width="9.109375" style="32"/>
    <col min="5116" max="5116" width="22.5546875" style="32" customWidth="1"/>
    <col min="5117" max="5117" width="20.33203125" style="32" customWidth="1"/>
    <col min="5118" max="5118" width="13.5546875" style="32" customWidth="1"/>
    <col min="5119" max="5119" width="13.6640625" style="32" customWidth="1"/>
    <col min="5120" max="5120" width="12.44140625" style="32" customWidth="1"/>
    <col min="5121" max="5121" width="11.88671875" style="32" customWidth="1"/>
    <col min="5122" max="5122" width="12.44140625" style="32" customWidth="1"/>
    <col min="5123" max="5123" width="12.5546875" style="32" customWidth="1"/>
    <col min="5124" max="5124" width="12.33203125" style="32" customWidth="1"/>
    <col min="5125" max="5127" width="11.88671875" style="32" customWidth="1"/>
    <col min="5128" max="5128" width="12.6640625" style="32" customWidth="1"/>
    <col min="5129" max="5129" width="12" style="32" customWidth="1"/>
    <col min="5130" max="5130" width="9.109375" style="32"/>
    <col min="5131" max="5131" width="11.88671875" style="32" customWidth="1"/>
    <col min="5132" max="5132" width="13.88671875" style="32" customWidth="1"/>
    <col min="5133" max="5133" width="9.109375" style="32"/>
    <col min="5134" max="5134" width="10.44140625" style="32" bestFit="1" customWidth="1"/>
    <col min="5135" max="5135" width="9.109375" style="32"/>
    <col min="5136" max="5136" width="9.44140625" style="32" bestFit="1" customWidth="1"/>
    <col min="5137" max="5137" width="9.109375" style="32"/>
    <col min="5138" max="5138" width="8.33203125" style="32" customWidth="1"/>
    <col min="5139" max="5139" width="11.88671875" style="32" customWidth="1"/>
    <col min="5140" max="5140" width="11.6640625" style="32" customWidth="1"/>
    <col min="5141" max="5371" width="9.109375" style="32"/>
    <col min="5372" max="5372" width="22.5546875" style="32" customWidth="1"/>
    <col min="5373" max="5373" width="20.33203125" style="32" customWidth="1"/>
    <col min="5374" max="5374" width="13.5546875" style="32" customWidth="1"/>
    <col min="5375" max="5375" width="13.6640625" style="32" customWidth="1"/>
    <col min="5376" max="5376" width="12.44140625" style="32" customWidth="1"/>
    <col min="5377" max="5377" width="11.88671875" style="32" customWidth="1"/>
    <col min="5378" max="5378" width="12.44140625" style="32" customWidth="1"/>
    <col min="5379" max="5379" width="12.5546875" style="32" customWidth="1"/>
    <col min="5380" max="5380" width="12.33203125" style="32" customWidth="1"/>
    <col min="5381" max="5383" width="11.88671875" style="32" customWidth="1"/>
    <col min="5384" max="5384" width="12.6640625" style="32" customWidth="1"/>
    <col min="5385" max="5385" width="12" style="32" customWidth="1"/>
    <col min="5386" max="5386" width="9.109375" style="32"/>
    <col min="5387" max="5387" width="11.88671875" style="32" customWidth="1"/>
    <col min="5388" max="5388" width="13.88671875" style="32" customWidth="1"/>
    <col min="5389" max="5389" width="9.109375" style="32"/>
    <col min="5390" max="5390" width="10.44140625" style="32" bestFit="1" customWidth="1"/>
    <col min="5391" max="5391" width="9.109375" style="32"/>
    <col min="5392" max="5392" width="9.44140625" style="32" bestFit="1" customWidth="1"/>
    <col min="5393" max="5393" width="9.109375" style="32"/>
    <col min="5394" max="5394" width="8.33203125" style="32" customWidth="1"/>
    <col min="5395" max="5395" width="11.88671875" style="32" customWidth="1"/>
    <col min="5396" max="5396" width="11.6640625" style="32" customWidth="1"/>
    <col min="5397" max="5627" width="9.109375" style="32"/>
    <col min="5628" max="5628" width="22.5546875" style="32" customWidth="1"/>
    <col min="5629" max="5629" width="20.33203125" style="32" customWidth="1"/>
    <col min="5630" max="5630" width="13.5546875" style="32" customWidth="1"/>
    <col min="5631" max="5631" width="13.6640625" style="32" customWidth="1"/>
    <col min="5632" max="5632" width="12.44140625" style="32" customWidth="1"/>
    <col min="5633" max="5633" width="11.88671875" style="32" customWidth="1"/>
    <col min="5634" max="5634" width="12.44140625" style="32" customWidth="1"/>
    <col min="5635" max="5635" width="12.5546875" style="32" customWidth="1"/>
    <col min="5636" max="5636" width="12.33203125" style="32" customWidth="1"/>
    <col min="5637" max="5639" width="11.88671875" style="32" customWidth="1"/>
    <col min="5640" max="5640" width="12.6640625" style="32" customWidth="1"/>
    <col min="5641" max="5641" width="12" style="32" customWidth="1"/>
    <col min="5642" max="5642" width="9.109375" style="32"/>
    <col min="5643" max="5643" width="11.88671875" style="32" customWidth="1"/>
    <col min="5644" max="5644" width="13.88671875" style="32" customWidth="1"/>
    <col min="5645" max="5645" width="9.109375" style="32"/>
    <col min="5646" max="5646" width="10.44140625" style="32" bestFit="1" customWidth="1"/>
    <col min="5647" max="5647" width="9.109375" style="32"/>
    <col min="5648" max="5648" width="9.44140625" style="32" bestFit="1" customWidth="1"/>
    <col min="5649" max="5649" width="9.109375" style="32"/>
    <col min="5650" max="5650" width="8.33203125" style="32" customWidth="1"/>
    <col min="5651" max="5651" width="11.88671875" style="32" customWidth="1"/>
    <col min="5652" max="5652" width="11.6640625" style="32" customWidth="1"/>
    <col min="5653" max="5883" width="9.109375" style="32"/>
    <col min="5884" max="5884" width="22.5546875" style="32" customWidth="1"/>
    <col min="5885" max="5885" width="20.33203125" style="32" customWidth="1"/>
    <col min="5886" max="5886" width="13.5546875" style="32" customWidth="1"/>
    <col min="5887" max="5887" width="13.6640625" style="32" customWidth="1"/>
    <col min="5888" max="5888" width="12.44140625" style="32" customWidth="1"/>
    <col min="5889" max="5889" width="11.88671875" style="32" customWidth="1"/>
    <col min="5890" max="5890" width="12.44140625" style="32" customWidth="1"/>
    <col min="5891" max="5891" width="12.5546875" style="32" customWidth="1"/>
    <col min="5892" max="5892" width="12.33203125" style="32" customWidth="1"/>
    <col min="5893" max="5895" width="11.88671875" style="32" customWidth="1"/>
    <col min="5896" max="5896" width="12.6640625" style="32" customWidth="1"/>
    <col min="5897" max="5897" width="12" style="32" customWidth="1"/>
    <col min="5898" max="5898" width="9.109375" style="32"/>
    <col min="5899" max="5899" width="11.88671875" style="32" customWidth="1"/>
    <col min="5900" max="5900" width="13.88671875" style="32" customWidth="1"/>
    <col min="5901" max="5901" width="9.109375" style="32"/>
    <col min="5902" max="5902" width="10.44140625" style="32" bestFit="1" customWidth="1"/>
    <col min="5903" max="5903" width="9.109375" style="32"/>
    <col min="5904" max="5904" width="9.44140625" style="32" bestFit="1" customWidth="1"/>
    <col min="5905" max="5905" width="9.109375" style="32"/>
    <col min="5906" max="5906" width="8.33203125" style="32" customWidth="1"/>
    <col min="5907" max="5907" width="11.88671875" style="32" customWidth="1"/>
    <col min="5908" max="5908" width="11.6640625" style="32" customWidth="1"/>
    <col min="5909" max="6139" width="9.109375" style="32"/>
    <col min="6140" max="6140" width="22.5546875" style="32" customWidth="1"/>
    <col min="6141" max="6141" width="20.33203125" style="32" customWidth="1"/>
    <col min="6142" max="6142" width="13.5546875" style="32" customWidth="1"/>
    <col min="6143" max="6143" width="13.6640625" style="32" customWidth="1"/>
    <col min="6144" max="6144" width="12.44140625" style="32" customWidth="1"/>
    <col min="6145" max="6145" width="11.88671875" style="32" customWidth="1"/>
    <col min="6146" max="6146" width="12.44140625" style="32" customWidth="1"/>
    <col min="6147" max="6147" width="12.5546875" style="32" customWidth="1"/>
    <col min="6148" max="6148" width="12.33203125" style="32" customWidth="1"/>
    <col min="6149" max="6151" width="11.88671875" style="32" customWidth="1"/>
    <col min="6152" max="6152" width="12.6640625" style="32" customWidth="1"/>
    <col min="6153" max="6153" width="12" style="32" customWidth="1"/>
    <col min="6154" max="6154" width="9.109375" style="32"/>
    <col min="6155" max="6155" width="11.88671875" style="32" customWidth="1"/>
    <col min="6156" max="6156" width="13.88671875" style="32" customWidth="1"/>
    <col min="6157" max="6157" width="9.109375" style="32"/>
    <col min="6158" max="6158" width="10.44140625" style="32" bestFit="1" customWidth="1"/>
    <col min="6159" max="6159" width="9.109375" style="32"/>
    <col min="6160" max="6160" width="9.44140625" style="32" bestFit="1" customWidth="1"/>
    <col min="6161" max="6161" width="9.109375" style="32"/>
    <col min="6162" max="6162" width="8.33203125" style="32" customWidth="1"/>
    <col min="6163" max="6163" width="11.88671875" style="32" customWidth="1"/>
    <col min="6164" max="6164" width="11.6640625" style="32" customWidth="1"/>
    <col min="6165" max="6395" width="9.109375" style="32"/>
    <col min="6396" max="6396" width="22.5546875" style="32" customWidth="1"/>
    <col min="6397" max="6397" width="20.33203125" style="32" customWidth="1"/>
    <col min="6398" max="6398" width="13.5546875" style="32" customWidth="1"/>
    <col min="6399" max="6399" width="13.6640625" style="32" customWidth="1"/>
    <col min="6400" max="6400" width="12.44140625" style="32" customWidth="1"/>
    <col min="6401" max="6401" width="11.88671875" style="32" customWidth="1"/>
    <col min="6402" max="6402" width="12.44140625" style="32" customWidth="1"/>
    <col min="6403" max="6403" width="12.5546875" style="32" customWidth="1"/>
    <col min="6404" max="6404" width="12.33203125" style="32" customWidth="1"/>
    <col min="6405" max="6407" width="11.88671875" style="32" customWidth="1"/>
    <col min="6408" max="6408" width="12.6640625" style="32" customWidth="1"/>
    <col min="6409" max="6409" width="12" style="32" customWidth="1"/>
    <col min="6410" max="6410" width="9.109375" style="32"/>
    <col min="6411" max="6411" width="11.88671875" style="32" customWidth="1"/>
    <col min="6412" max="6412" width="13.88671875" style="32" customWidth="1"/>
    <col min="6413" max="6413" width="9.109375" style="32"/>
    <col min="6414" max="6414" width="10.44140625" style="32" bestFit="1" customWidth="1"/>
    <col min="6415" max="6415" width="9.109375" style="32"/>
    <col min="6416" max="6416" width="9.44140625" style="32" bestFit="1" customWidth="1"/>
    <col min="6417" max="6417" width="9.109375" style="32"/>
    <col min="6418" max="6418" width="8.33203125" style="32" customWidth="1"/>
    <col min="6419" max="6419" width="11.88671875" style="32" customWidth="1"/>
    <col min="6420" max="6420" width="11.6640625" style="32" customWidth="1"/>
    <col min="6421" max="6651" width="9.109375" style="32"/>
    <col min="6652" max="6652" width="22.5546875" style="32" customWidth="1"/>
    <col min="6653" max="6653" width="20.33203125" style="32" customWidth="1"/>
    <col min="6654" max="6654" width="13.5546875" style="32" customWidth="1"/>
    <col min="6655" max="6655" width="13.6640625" style="32" customWidth="1"/>
    <col min="6656" max="6656" width="12.44140625" style="32" customWidth="1"/>
    <col min="6657" max="6657" width="11.88671875" style="32" customWidth="1"/>
    <col min="6658" max="6658" width="12.44140625" style="32" customWidth="1"/>
    <col min="6659" max="6659" width="12.5546875" style="32" customWidth="1"/>
    <col min="6660" max="6660" width="12.33203125" style="32" customWidth="1"/>
    <col min="6661" max="6663" width="11.88671875" style="32" customWidth="1"/>
    <col min="6664" max="6664" width="12.6640625" style="32" customWidth="1"/>
    <col min="6665" max="6665" width="12" style="32" customWidth="1"/>
    <col min="6666" max="6666" width="9.109375" style="32"/>
    <col min="6667" max="6667" width="11.88671875" style="32" customWidth="1"/>
    <col min="6668" max="6668" width="13.88671875" style="32" customWidth="1"/>
    <col min="6669" max="6669" width="9.109375" style="32"/>
    <col min="6670" max="6670" width="10.44140625" style="32" bestFit="1" customWidth="1"/>
    <col min="6671" max="6671" width="9.109375" style="32"/>
    <col min="6672" max="6672" width="9.44140625" style="32" bestFit="1" customWidth="1"/>
    <col min="6673" max="6673" width="9.109375" style="32"/>
    <col min="6674" max="6674" width="8.33203125" style="32" customWidth="1"/>
    <col min="6675" max="6675" width="11.88671875" style="32" customWidth="1"/>
    <col min="6676" max="6676" width="11.6640625" style="32" customWidth="1"/>
    <col min="6677" max="6907" width="9.109375" style="32"/>
    <col min="6908" max="6908" width="22.5546875" style="32" customWidth="1"/>
    <col min="6909" max="6909" width="20.33203125" style="32" customWidth="1"/>
    <col min="6910" max="6910" width="13.5546875" style="32" customWidth="1"/>
    <col min="6911" max="6911" width="13.6640625" style="32" customWidth="1"/>
    <col min="6912" max="6912" width="12.44140625" style="32" customWidth="1"/>
    <col min="6913" max="6913" width="11.88671875" style="32" customWidth="1"/>
    <col min="6914" max="6914" width="12.44140625" style="32" customWidth="1"/>
    <col min="6915" max="6915" width="12.5546875" style="32" customWidth="1"/>
    <col min="6916" max="6916" width="12.33203125" style="32" customWidth="1"/>
    <col min="6917" max="6919" width="11.88671875" style="32" customWidth="1"/>
    <col min="6920" max="6920" width="12.6640625" style="32" customWidth="1"/>
    <col min="6921" max="6921" width="12" style="32" customWidth="1"/>
    <col min="6922" max="6922" width="9.109375" style="32"/>
    <col min="6923" max="6923" width="11.88671875" style="32" customWidth="1"/>
    <col min="6924" max="6924" width="13.88671875" style="32" customWidth="1"/>
    <col min="6925" max="6925" width="9.109375" style="32"/>
    <col min="6926" max="6926" width="10.44140625" style="32" bestFit="1" customWidth="1"/>
    <col min="6927" max="6927" width="9.109375" style="32"/>
    <col min="6928" max="6928" width="9.44140625" style="32" bestFit="1" customWidth="1"/>
    <col min="6929" max="6929" width="9.109375" style="32"/>
    <col min="6930" max="6930" width="8.33203125" style="32" customWidth="1"/>
    <col min="6931" max="6931" width="11.88671875" style="32" customWidth="1"/>
    <col min="6932" max="6932" width="11.6640625" style="32" customWidth="1"/>
    <col min="6933" max="7163" width="9.109375" style="32"/>
    <col min="7164" max="7164" width="22.5546875" style="32" customWidth="1"/>
    <col min="7165" max="7165" width="20.33203125" style="32" customWidth="1"/>
    <col min="7166" max="7166" width="13.5546875" style="32" customWidth="1"/>
    <col min="7167" max="7167" width="13.6640625" style="32" customWidth="1"/>
    <col min="7168" max="7168" width="12.44140625" style="32" customWidth="1"/>
    <col min="7169" max="7169" width="11.88671875" style="32" customWidth="1"/>
    <col min="7170" max="7170" width="12.44140625" style="32" customWidth="1"/>
    <col min="7171" max="7171" width="12.5546875" style="32" customWidth="1"/>
    <col min="7172" max="7172" width="12.33203125" style="32" customWidth="1"/>
    <col min="7173" max="7175" width="11.88671875" style="32" customWidth="1"/>
    <col min="7176" max="7176" width="12.6640625" style="32" customWidth="1"/>
    <col min="7177" max="7177" width="12" style="32" customWidth="1"/>
    <col min="7178" max="7178" width="9.109375" style="32"/>
    <col min="7179" max="7179" width="11.88671875" style="32" customWidth="1"/>
    <col min="7180" max="7180" width="13.88671875" style="32" customWidth="1"/>
    <col min="7181" max="7181" width="9.109375" style="32"/>
    <col min="7182" max="7182" width="10.44140625" style="32" bestFit="1" customWidth="1"/>
    <col min="7183" max="7183" width="9.109375" style="32"/>
    <col min="7184" max="7184" width="9.44140625" style="32" bestFit="1" customWidth="1"/>
    <col min="7185" max="7185" width="9.109375" style="32"/>
    <col min="7186" max="7186" width="8.33203125" style="32" customWidth="1"/>
    <col min="7187" max="7187" width="11.88671875" style="32" customWidth="1"/>
    <col min="7188" max="7188" width="11.6640625" style="32" customWidth="1"/>
    <col min="7189" max="7419" width="9.109375" style="32"/>
    <col min="7420" max="7420" width="22.5546875" style="32" customWidth="1"/>
    <col min="7421" max="7421" width="20.33203125" style="32" customWidth="1"/>
    <col min="7422" max="7422" width="13.5546875" style="32" customWidth="1"/>
    <col min="7423" max="7423" width="13.6640625" style="32" customWidth="1"/>
    <col min="7424" max="7424" width="12.44140625" style="32" customWidth="1"/>
    <col min="7425" max="7425" width="11.88671875" style="32" customWidth="1"/>
    <col min="7426" max="7426" width="12.44140625" style="32" customWidth="1"/>
    <col min="7427" max="7427" width="12.5546875" style="32" customWidth="1"/>
    <col min="7428" max="7428" width="12.33203125" style="32" customWidth="1"/>
    <col min="7429" max="7431" width="11.88671875" style="32" customWidth="1"/>
    <col min="7432" max="7432" width="12.6640625" style="32" customWidth="1"/>
    <col min="7433" max="7433" width="12" style="32" customWidth="1"/>
    <col min="7434" max="7434" width="9.109375" style="32"/>
    <col min="7435" max="7435" width="11.88671875" style="32" customWidth="1"/>
    <col min="7436" max="7436" width="13.88671875" style="32" customWidth="1"/>
    <col min="7437" max="7437" width="9.109375" style="32"/>
    <col min="7438" max="7438" width="10.44140625" style="32" bestFit="1" customWidth="1"/>
    <col min="7439" max="7439" width="9.109375" style="32"/>
    <col min="7440" max="7440" width="9.44140625" style="32" bestFit="1" customWidth="1"/>
    <col min="7441" max="7441" width="9.109375" style="32"/>
    <col min="7442" max="7442" width="8.33203125" style="32" customWidth="1"/>
    <col min="7443" max="7443" width="11.88671875" style="32" customWidth="1"/>
    <col min="7444" max="7444" width="11.6640625" style="32" customWidth="1"/>
    <col min="7445" max="7675" width="9.109375" style="32"/>
    <col min="7676" max="7676" width="22.5546875" style="32" customWidth="1"/>
    <col min="7677" max="7677" width="20.33203125" style="32" customWidth="1"/>
    <col min="7678" max="7678" width="13.5546875" style="32" customWidth="1"/>
    <col min="7679" max="7679" width="13.6640625" style="32" customWidth="1"/>
    <col min="7680" max="7680" width="12.44140625" style="32" customWidth="1"/>
    <col min="7681" max="7681" width="11.88671875" style="32" customWidth="1"/>
    <col min="7682" max="7682" width="12.44140625" style="32" customWidth="1"/>
    <col min="7683" max="7683" width="12.5546875" style="32" customWidth="1"/>
    <col min="7684" max="7684" width="12.33203125" style="32" customWidth="1"/>
    <col min="7685" max="7687" width="11.88671875" style="32" customWidth="1"/>
    <col min="7688" max="7688" width="12.6640625" style="32" customWidth="1"/>
    <col min="7689" max="7689" width="12" style="32" customWidth="1"/>
    <col min="7690" max="7690" width="9.109375" style="32"/>
    <col min="7691" max="7691" width="11.88671875" style="32" customWidth="1"/>
    <col min="7692" max="7692" width="13.88671875" style="32" customWidth="1"/>
    <col min="7693" max="7693" width="9.109375" style="32"/>
    <col min="7694" max="7694" width="10.44140625" style="32" bestFit="1" customWidth="1"/>
    <col min="7695" max="7695" width="9.109375" style="32"/>
    <col min="7696" max="7696" width="9.44140625" style="32" bestFit="1" customWidth="1"/>
    <col min="7697" max="7697" width="9.109375" style="32"/>
    <col min="7698" max="7698" width="8.33203125" style="32" customWidth="1"/>
    <col min="7699" max="7699" width="11.88671875" style="32" customWidth="1"/>
    <col min="7700" max="7700" width="11.6640625" style="32" customWidth="1"/>
    <col min="7701" max="7931" width="9.109375" style="32"/>
    <col min="7932" max="7932" width="22.5546875" style="32" customWidth="1"/>
    <col min="7933" max="7933" width="20.33203125" style="32" customWidth="1"/>
    <col min="7934" max="7934" width="13.5546875" style="32" customWidth="1"/>
    <col min="7935" max="7935" width="13.6640625" style="32" customWidth="1"/>
    <col min="7936" max="7936" width="12.44140625" style="32" customWidth="1"/>
    <col min="7937" max="7937" width="11.88671875" style="32" customWidth="1"/>
    <col min="7938" max="7938" width="12.44140625" style="32" customWidth="1"/>
    <col min="7939" max="7939" width="12.5546875" style="32" customWidth="1"/>
    <col min="7940" max="7940" width="12.33203125" style="32" customWidth="1"/>
    <col min="7941" max="7943" width="11.88671875" style="32" customWidth="1"/>
    <col min="7944" max="7944" width="12.6640625" style="32" customWidth="1"/>
    <col min="7945" max="7945" width="12" style="32" customWidth="1"/>
    <col min="7946" max="7946" width="9.109375" style="32"/>
    <col min="7947" max="7947" width="11.88671875" style="32" customWidth="1"/>
    <col min="7948" max="7948" width="13.88671875" style="32" customWidth="1"/>
    <col min="7949" max="7949" width="9.109375" style="32"/>
    <col min="7950" max="7950" width="10.44140625" style="32" bestFit="1" customWidth="1"/>
    <col min="7951" max="7951" width="9.109375" style="32"/>
    <col min="7952" max="7952" width="9.44140625" style="32" bestFit="1" customWidth="1"/>
    <col min="7953" max="7953" width="9.109375" style="32"/>
    <col min="7954" max="7954" width="8.33203125" style="32" customWidth="1"/>
    <col min="7955" max="7955" width="11.88671875" style="32" customWidth="1"/>
    <col min="7956" max="7956" width="11.6640625" style="32" customWidth="1"/>
    <col min="7957" max="8187" width="9.109375" style="32"/>
    <col min="8188" max="8188" width="22.5546875" style="32" customWidth="1"/>
    <col min="8189" max="8189" width="20.33203125" style="32" customWidth="1"/>
    <col min="8190" max="8190" width="13.5546875" style="32" customWidth="1"/>
    <col min="8191" max="8191" width="13.6640625" style="32" customWidth="1"/>
    <col min="8192" max="8192" width="12.44140625" style="32" customWidth="1"/>
    <col min="8193" max="8193" width="11.88671875" style="32" customWidth="1"/>
    <col min="8194" max="8194" width="12.44140625" style="32" customWidth="1"/>
    <col min="8195" max="8195" width="12.5546875" style="32" customWidth="1"/>
    <col min="8196" max="8196" width="12.33203125" style="32" customWidth="1"/>
    <col min="8197" max="8199" width="11.88671875" style="32" customWidth="1"/>
    <col min="8200" max="8200" width="12.6640625" style="32" customWidth="1"/>
    <col min="8201" max="8201" width="12" style="32" customWidth="1"/>
    <col min="8202" max="8202" width="9.109375" style="32"/>
    <col min="8203" max="8203" width="11.88671875" style="32" customWidth="1"/>
    <col min="8204" max="8204" width="13.88671875" style="32" customWidth="1"/>
    <col min="8205" max="8205" width="9.109375" style="32"/>
    <col min="8206" max="8206" width="10.44140625" style="32" bestFit="1" customWidth="1"/>
    <col min="8207" max="8207" width="9.109375" style="32"/>
    <col min="8208" max="8208" width="9.44140625" style="32" bestFit="1" customWidth="1"/>
    <col min="8209" max="8209" width="9.109375" style="32"/>
    <col min="8210" max="8210" width="8.33203125" style="32" customWidth="1"/>
    <col min="8211" max="8211" width="11.88671875" style="32" customWidth="1"/>
    <col min="8212" max="8212" width="11.6640625" style="32" customWidth="1"/>
    <col min="8213" max="8443" width="9.109375" style="32"/>
    <col min="8444" max="8444" width="22.5546875" style="32" customWidth="1"/>
    <col min="8445" max="8445" width="20.33203125" style="32" customWidth="1"/>
    <col min="8446" max="8446" width="13.5546875" style="32" customWidth="1"/>
    <col min="8447" max="8447" width="13.6640625" style="32" customWidth="1"/>
    <col min="8448" max="8448" width="12.44140625" style="32" customWidth="1"/>
    <col min="8449" max="8449" width="11.88671875" style="32" customWidth="1"/>
    <col min="8450" max="8450" width="12.44140625" style="32" customWidth="1"/>
    <col min="8451" max="8451" width="12.5546875" style="32" customWidth="1"/>
    <col min="8452" max="8452" width="12.33203125" style="32" customWidth="1"/>
    <col min="8453" max="8455" width="11.88671875" style="32" customWidth="1"/>
    <col min="8456" max="8456" width="12.6640625" style="32" customWidth="1"/>
    <col min="8457" max="8457" width="12" style="32" customWidth="1"/>
    <col min="8458" max="8458" width="9.109375" style="32"/>
    <col min="8459" max="8459" width="11.88671875" style="32" customWidth="1"/>
    <col min="8460" max="8460" width="13.88671875" style="32" customWidth="1"/>
    <col min="8461" max="8461" width="9.109375" style="32"/>
    <col min="8462" max="8462" width="10.44140625" style="32" bestFit="1" customWidth="1"/>
    <col min="8463" max="8463" width="9.109375" style="32"/>
    <col min="8464" max="8464" width="9.44140625" style="32" bestFit="1" customWidth="1"/>
    <col min="8465" max="8465" width="9.109375" style="32"/>
    <col min="8466" max="8466" width="8.33203125" style="32" customWidth="1"/>
    <col min="8467" max="8467" width="11.88671875" style="32" customWidth="1"/>
    <col min="8468" max="8468" width="11.6640625" style="32" customWidth="1"/>
    <col min="8469" max="8699" width="9.109375" style="32"/>
    <col min="8700" max="8700" width="22.5546875" style="32" customWidth="1"/>
    <col min="8701" max="8701" width="20.33203125" style="32" customWidth="1"/>
    <col min="8702" max="8702" width="13.5546875" style="32" customWidth="1"/>
    <col min="8703" max="8703" width="13.6640625" style="32" customWidth="1"/>
    <col min="8704" max="8704" width="12.44140625" style="32" customWidth="1"/>
    <col min="8705" max="8705" width="11.88671875" style="32" customWidth="1"/>
    <col min="8706" max="8706" width="12.44140625" style="32" customWidth="1"/>
    <col min="8707" max="8707" width="12.5546875" style="32" customWidth="1"/>
    <col min="8708" max="8708" width="12.33203125" style="32" customWidth="1"/>
    <col min="8709" max="8711" width="11.88671875" style="32" customWidth="1"/>
    <col min="8712" max="8712" width="12.6640625" style="32" customWidth="1"/>
    <col min="8713" max="8713" width="12" style="32" customWidth="1"/>
    <col min="8714" max="8714" width="9.109375" style="32"/>
    <col min="8715" max="8715" width="11.88671875" style="32" customWidth="1"/>
    <col min="8716" max="8716" width="13.88671875" style="32" customWidth="1"/>
    <col min="8717" max="8717" width="9.109375" style="32"/>
    <col min="8718" max="8718" width="10.44140625" style="32" bestFit="1" customWidth="1"/>
    <col min="8719" max="8719" width="9.109375" style="32"/>
    <col min="8720" max="8720" width="9.44140625" style="32" bestFit="1" customWidth="1"/>
    <col min="8721" max="8721" width="9.109375" style="32"/>
    <col min="8722" max="8722" width="8.33203125" style="32" customWidth="1"/>
    <col min="8723" max="8723" width="11.88671875" style="32" customWidth="1"/>
    <col min="8724" max="8724" width="11.6640625" style="32" customWidth="1"/>
    <col min="8725" max="8955" width="9.109375" style="32"/>
    <col min="8956" max="8956" width="22.5546875" style="32" customWidth="1"/>
    <col min="8957" max="8957" width="20.33203125" style="32" customWidth="1"/>
    <col min="8958" max="8958" width="13.5546875" style="32" customWidth="1"/>
    <col min="8959" max="8959" width="13.6640625" style="32" customWidth="1"/>
    <col min="8960" max="8960" width="12.44140625" style="32" customWidth="1"/>
    <col min="8961" max="8961" width="11.88671875" style="32" customWidth="1"/>
    <col min="8962" max="8962" width="12.44140625" style="32" customWidth="1"/>
    <col min="8963" max="8963" width="12.5546875" style="32" customWidth="1"/>
    <col min="8964" max="8964" width="12.33203125" style="32" customWidth="1"/>
    <col min="8965" max="8967" width="11.88671875" style="32" customWidth="1"/>
    <col min="8968" max="8968" width="12.6640625" style="32" customWidth="1"/>
    <col min="8969" max="8969" width="12" style="32" customWidth="1"/>
    <col min="8970" max="8970" width="9.109375" style="32"/>
    <col min="8971" max="8971" width="11.88671875" style="32" customWidth="1"/>
    <col min="8972" max="8972" width="13.88671875" style="32" customWidth="1"/>
    <col min="8973" max="8973" width="9.109375" style="32"/>
    <col min="8974" max="8974" width="10.44140625" style="32" bestFit="1" customWidth="1"/>
    <col min="8975" max="8975" width="9.109375" style="32"/>
    <col min="8976" max="8976" width="9.44140625" style="32" bestFit="1" customWidth="1"/>
    <col min="8977" max="8977" width="9.109375" style="32"/>
    <col min="8978" max="8978" width="8.33203125" style="32" customWidth="1"/>
    <col min="8979" max="8979" width="11.88671875" style="32" customWidth="1"/>
    <col min="8980" max="8980" width="11.6640625" style="32" customWidth="1"/>
    <col min="8981" max="9211" width="9.109375" style="32"/>
    <col min="9212" max="9212" width="22.5546875" style="32" customWidth="1"/>
    <col min="9213" max="9213" width="20.33203125" style="32" customWidth="1"/>
    <col min="9214" max="9214" width="13.5546875" style="32" customWidth="1"/>
    <col min="9215" max="9215" width="13.6640625" style="32" customWidth="1"/>
    <col min="9216" max="9216" width="12.44140625" style="32" customWidth="1"/>
    <col min="9217" max="9217" width="11.88671875" style="32" customWidth="1"/>
    <col min="9218" max="9218" width="12.44140625" style="32" customWidth="1"/>
    <col min="9219" max="9219" width="12.5546875" style="32" customWidth="1"/>
    <col min="9220" max="9220" width="12.33203125" style="32" customWidth="1"/>
    <col min="9221" max="9223" width="11.88671875" style="32" customWidth="1"/>
    <col min="9224" max="9224" width="12.6640625" style="32" customWidth="1"/>
    <col min="9225" max="9225" width="12" style="32" customWidth="1"/>
    <col min="9226" max="9226" width="9.109375" style="32"/>
    <col min="9227" max="9227" width="11.88671875" style="32" customWidth="1"/>
    <col min="9228" max="9228" width="13.88671875" style="32" customWidth="1"/>
    <col min="9229" max="9229" width="9.109375" style="32"/>
    <col min="9230" max="9230" width="10.44140625" style="32" bestFit="1" customWidth="1"/>
    <col min="9231" max="9231" width="9.109375" style="32"/>
    <col min="9232" max="9232" width="9.44140625" style="32" bestFit="1" customWidth="1"/>
    <col min="9233" max="9233" width="9.109375" style="32"/>
    <col min="9234" max="9234" width="8.33203125" style="32" customWidth="1"/>
    <col min="9235" max="9235" width="11.88671875" style="32" customWidth="1"/>
    <col min="9236" max="9236" width="11.6640625" style="32" customWidth="1"/>
    <col min="9237" max="9467" width="9.109375" style="32"/>
    <col min="9468" max="9468" width="22.5546875" style="32" customWidth="1"/>
    <col min="9469" max="9469" width="20.33203125" style="32" customWidth="1"/>
    <col min="9470" max="9470" width="13.5546875" style="32" customWidth="1"/>
    <col min="9471" max="9471" width="13.6640625" style="32" customWidth="1"/>
    <col min="9472" max="9472" width="12.44140625" style="32" customWidth="1"/>
    <col min="9473" max="9473" width="11.88671875" style="32" customWidth="1"/>
    <col min="9474" max="9474" width="12.44140625" style="32" customWidth="1"/>
    <col min="9475" max="9475" width="12.5546875" style="32" customWidth="1"/>
    <col min="9476" max="9476" width="12.33203125" style="32" customWidth="1"/>
    <col min="9477" max="9479" width="11.88671875" style="32" customWidth="1"/>
    <col min="9480" max="9480" width="12.6640625" style="32" customWidth="1"/>
    <col min="9481" max="9481" width="12" style="32" customWidth="1"/>
    <col min="9482" max="9482" width="9.109375" style="32"/>
    <col min="9483" max="9483" width="11.88671875" style="32" customWidth="1"/>
    <col min="9484" max="9484" width="13.88671875" style="32" customWidth="1"/>
    <col min="9485" max="9485" width="9.109375" style="32"/>
    <col min="9486" max="9486" width="10.44140625" style="32" bestFit="1" customWidth="1"/>
    <col min="9487" max="9487" width="9.109375" style="32"/>
    <col min="9488" max="9488" width="9.44140625" style="32" bestFit="1" customWidth="1"/>
    <col min="9489" max="9489" width="9.109375" style="32"/>
    <col min="9490" max="9490" width="8.33203125" style="32" customWidth="1"/>
    <col min="9491" max="9491" width="11.88671875" style="32" customWidth="1"/>
    <col min="9492" max="9492" width="11.6640625" style="32" customWidth="1"/>
    <col min="9493" max="9723" width="9.109375" style="32"/>
    <col min="9724" max="9724" width="22.5546875" style="32" customWidth="1"/>
    <col min="9725" max="9725" width="20.33203125" style="32" customWidth="1"/>
    <col min="9726" max="9726" width="13.5546875" style="32" customWidth="1"/>
    <col min="9727" max="9727" width="13.6640625" style="32" customWidth="1"/>
    <col min="9728" max="9728" width="12.44140625" style="32" customWidth="1"/>
    <col min="9729" max="9729" width="11.88671875" style="32" customWidth="1"/>
    <col min="9730" max="9730" width="12.44140625" style="32" customWidth="1"/>
    <col min="9731" max="9731" width="12.5546875" style="32" customWidth="1"/>
    <col min="9732" max="9732" width="12.33203125" style="32" customWidth="1"/>
    <col min="9733" max="9735" width="11.88671875" style="32" customWidth="1"/>
    <col min="9736" max="9736" width="12.6640625" style="32" customWidth="1"/>
    <col min="9737" max="9737" width="12" style="32" customWidth="1"/>
    <col min="9738" max="9738" width="9.109375" style="32"/>
    <col min="9739" max="9739" width="11.88671875" style="32" customWidth="1"/>
    <col min="9740" max="9740" width="13.88671875" style="32" customWidth="1"/>
    <col min="9741" max="9741" width="9.109375" style="32"/>
    <col min="9742" max="9742" width="10.44140625" style="32" bestFit="1" customWidth="1"/>
    <col min="9743" max="9743" width="9.109375" style="32"/>
    <col min="9744" max="9744" width="9.44140625" style="32" bestFit="1" customWidth="1"/>
    <col min="9745" max="9745" width="9.109375" style="32"/>
    <col min="9746" max="9746" width="8.33203125" style="32" customWidth="1"/>
    <col min="9747" max="9747" width="11.88671875" style="32" customWidth="1"/>
    <col min="9748" max="9748" width="11.6640625" style="32" customWidth="1"/>
    <col min="9749" max="9979" width="9.109375" style="32"/>
    <col min="9980" max="9980" width="22.5546875" style="32" customWidth="1"/>
    <col min="9981" max="9981" width="20.33203125" style="32" customWidth="1"/>
    <col min="9982" max="9982" width="13.5546875" style="32" customWidth="1"/>
    <col min="9983" max="9983" width="13.6640625" style="32" customWidth="1"/>
    <col min="9984" max="9984" width="12.44140625" style="32" customWidth="1"/>
    <col min="9985" max="9985" width="11.88671875" style="32" customWidth="1"/>
    <col min="9986" max="9986" width="12.44140625" style="32" customWidth="1"/>
    <col min="9987" max="9987" width="12.5546875" style="32" customWidth="1"/>
    <col min="9988" max="9988" width="12.33203125" style="32" customWidth="1"/>
    <col min="9989" max="9991" width="11.88671875" style="32" customWidth="1"/>
    <col min="9992" max="9992" width="12.6640625" style="32" customWidth="1"/>
    <col min="9993" max="9993" width="12" style="32" customWidth="1"/>
    <col min="9994" max="9994" width="9.109375" style="32"/>
    <col min="9995" max="9995" width="11.88671875" style="32" customWidth="1"/>
    <col min="9996" max="9996" width="13.88671875" style="32" customWidth="1"/>
    <col min="9997" max="9997" width="9.109375" style="32"/>
    <col min="9998" max="9998" width="10.44140625" style="32" bestFit="1" customWidth="1"/>
    <col min="9999" max="9999" width="9.109375" style="32"/>
    <col min="10000" max="10000" width="9.44140625" style="32" bestFit="1" customWidth="1"/>
    <col min="10001" max="10001" width="9.109375" style="32"/>
    <col min="10002" max="10002" width="8.33203125" style="32" customWidth="1"/>
    <col min="10003" max="10003" width="11.88671875" style="32" customWidth="1"/>
    <col min="10004" max="10004" width="11.6640625" style="32" customWidth="1"/>
    <col min="10005" max="10235" width="9.109375" style="32"/>
    <col min="10236" max="10236" width="22.5546875" style="32" customWidth="1"/>
    <col min="10237" max="10237" width="20.33203125" style="32" customWidth="1"/>
    <col min="10238" max="10238" width="13.5546875" style="32" customWidth="1"/>
    <col min="10239" max="10239" width="13.6640625" style="32" customWidth="1"/>
    <col min="10240" max="10240" width="12.44140625" style="32" customWidth="1"/>
    <col min="10241" max="10241" width="11.88671875" style="32" customWidth="1"/>
    <col min="10242" max="10242" width="12.44140625" style="32" customWidth="1"/>
    <col min="10243" max="10243" width="12.5546875" style="32" customWidth="1"/>
    <col min="10244" max="10244" width="12.33203125" style="32" customWidth="1"/>
    <col min="10245" max="10247" width="11.88671875" style="32" customWidth="1"/>
    <col min="10248" max="10248" width="12.6640625" style="32" customWidth="1"/>
    <col min="10249" max="10249" width="12" style="32" customWidth="1"/>
    <col min="10250" max="10250" width="9.109375" style="32"/>
    <col min="10251" max="10251" width="11.88671875" style="32" customWidth="1"/>
    <col min="10252" max="10252" width="13.88671875" style="32" customWidth="1"/>
    <col min="10253" max="10253" width="9.109375" style="32"/>
    <col min="10254" max="10254" width="10.44140625" style="32" bestFit="1" customWidth="1"/>
    <col min="10255" max="10255" width="9.109375" style="32"/>
    <col min="10256" max="10256" width="9.44140625" style="32" bestFit="1" customWidth="1"/>
    <col min="10257" max="10257" width="9.109375" style="32"/>
    <col min="10258" max="10258" width="8.33203125" style="32" customWidth="1"/>
    <col min="10259" max="10259" width="11.88671875" style="32" customWidth="1"/>
    <col min="10260" max="10260" width="11.6640625" style="32" customWidth="1"/>
    <col min="10261" max="10491" width="9.109375" style="32"/>
    <col min="10492" max="10492" width="22.5546875" style="32" customWidth="1"/>
    <col min="10493" max="10493" width="20.33203125" style="32" customWidth="1"/>
    <col min="10494" max="10494" width="13.5546875" style="32" customWidth="1"/>
    <col min="10495" max="10495" width="13.6640625" style="32" customWidth="1"/>
    <col min="10496" max="10496" width="12.44140625" style="32" customWidth="1"/>
    <col min="10497" max="10497" width="11.88671875" style="32" customWidth="1"/>
    <col min="10498" max="10498" width="12.44140625" style="32" customWidth="1"/>
    <col min="10499" max="10499" width="12.5546875" style="32" customWidth="1"/>
    <col min="10500" max="10500" width="12.33203125" style="32" customWidth="1"/>
    <col min="10501" max="10503" width="11.88671875" style="32" customWidth="1"/>
    <col min="10504" max="10504" width="12.6640625" style="32" customWidth="1"/>
    <col min="10505" max="10505" width="12" style="32" customWidth="1"/>
    <col min="10506" max="10506" width="9.109375" style="32"/>
    <col min="10507" max="10507" width="11.88671875" style="32" customWidth="1"/>
    <col min="10508" max="10508" width="13.88671875" style="32" customWidth="1"/>
    <col min="10509" max="10509" width="9.109375" style="32"/>
    <col min="10510" max="10510" width="10.44140625" style="32" bestFit="1" customWidth="1"/>
    <col min="10511" max="10511" width="9.109375" style="32"/>
    <col min="10512" max="10512" width="9.44140625" style="32" bestFit="1" customWidth="1"/>
    <col min="10513" max="10513" width="9.109375" style="32"/>
    <col min="10514" max="10514" width="8.33203125" style="32" customWidth="1"/>
    <col min="10515" max="10515" width="11.88671875" style="32" customWidth="1"/>
    <col min="10516" max="10516" width="11.6640625" style="32" customWidth="1"/>
    <col min="10517" max="10747" width="9.109375" style="32"/>
    <col min="10748" max="10748" width="22.5546875" style="32" customWidth="1"/>
    <col min="10749" max="10749" width="20.33203125" style="32" customWidth="1"/>
    <col min="10750" max="10750" width="13.5546875" style="32" customWidth="1"/>
    <col min="10751" max="10751" width="13.6640625" style="32" customWidth="1"/>
    <col min="10752" max="10752" width="12.44140625" style="32" customWidth="1"/>
    <col min="10753" max="10753" width="11.88671875" style="32" customWidth="1"/>
    <col min="10754" max="10754" width="12.44140625" style="32" customWidth="1"/>
    <col min="10755" max="10755" width="12.5546875" style="32" customWidth="1"/>
    <col min="10756" max="10756" width="12.33203125" style="32" customWidth="1"/>
    <col min="10757" max="10759" width="11.88671875" style="32" customWidth="1"/>
    <col min="10760" max="10760" width="12.6640625" style="32" customWidth="1"/>
    <col min="10761" max="10761" width="12" style="32" customWidth="1"/>
    <col min="10762" max="10762" width="9.109375" style="32"/>
    <col min="10763" max="10763" width="11.88671875" style="32" customWidth="1"/>
    <col min="10764" max="10764" width="13.88671875" style="32" customWidth="1"/>
    <col min="10765" max="10765" width="9.109375" style="32"/>
    <col min="10766" max="10766" width="10.44140625" style="32" bestFit="1" customWidth="1"/>
    <col min="10767" max="10767" width="9.109375" style="32"/>
    <col min="10768" max="10768" width="9.44140625" style="32" bestFit="1" customWidth="1"/>
    <col min="10769" max="10769" width="9.109375" style="32"/>
    <col min="10770" max="10770" width="8.33203125" style="32" customWidth="1"/>
    <col min="10771" max="10771" width="11.88671875" style="32" customWidth="1"/>
    <col min="10772" max="10772" width="11.6640625" style="32" customWidth="1"/>
    <col min="10773" max="11003" width="9.109375" style="32"/>
    <col min="11004" max="11004" width="22.5546875" style="32" customWidth="1"/>
    <col min="11005" max="11005" width="20.33203125" style="32" customWidth="1"/>
    <col min="11006" max="11006" width="13.5546875" style="32" customWidth="1"/>
    <col min="11007" max="11007" width="13.6640625" style="32" customWidth="1"/>
    <col min="11008" max="11008" width="12.44140625" style="32" customWidth="1"/>
    <col min="11009" max="11009" width="11.88671875" style="32" customWidth="1"/>
    <col min="11010" max="11010" width="12.44140625" style="32" customWidth="1"/>
    <col min="11011" max="11011" width="12.5546875" style="32" customWidth="1"/>
    <col min="11012" max="11012" width="12.33203125" style="32" customWidth="1"/>
    <col min="11013" max="11015" width="11.88671875" style="32" customWidth="1"/>
    <col min="11016" max="11016" width="12.6640625" style="32" customWidth="1"/>
    <col min="11017" max="11017" width="12" style="32" customWidth="1"/>
    <col min="11018" max="11018" width="9.109375" style="32"/>
    <col min="11019" max="11019" width="11.88671875" style="32" customWidth="1"/>
    <col min="11020" max="11020" width="13.88671875" style="32" customWidth="1"/>
    <col min="11021" max="11021" width="9.109375" style="32"/>
    <col min="11022" max="11022" width="10.44140625" style="32" bestFit="1" customWidth="1"/>
    <col min="11023" max="11023" width="9.109375" style="32"/>
    <col min="11024" max="11024" width="9.44140625" style="32" bestFit="1" customWidth="1"/>
    <col min="11025" max="11025" width="9.109375" style="32"/>
    <col min="11026" max="11026" width="8.33203125" style="32" customWidth="1"/>
    <col min="11027" max="11027" width="11.88671875" style="32" customWidth="1"/>
    <col min="11028" max="11028" width="11.6640625" style="32" customWidth="1"/>
    <col min="11029" max="11259" width="9.109375" style="32"/>
    <col min="11260" max="11260" width="22.5546875" style="32" customWidth="1"/>
    <col min="11261" max="11261" width="20.33203125" style="32" customWidth="1"/>
    <col min="11262" max="11262" width="13.5546875" style="32" customWidth="1"/>
    <col min="11263" max="11263" width="13.6640625" style="32" customWidth="1"/>
    <col min="11264" max="11264" width="12.44140625" style="32" customWidth="1"/>
    <col min="11265" max="11265" width="11.88671875" style="32" customWidth="1"/>
    <col min="11266" max="11266" width="12.44140625" style="32" customWidth="1"/>
    <col min="11267" max="11267" width="12.5546875" style="32" customWidth="1"/>
    <col min="11268" max="11268" width="12.33203125" style="32" customWidth="1"/>
    <col min="11269" max="11271" width="11.88671875" style="32" customWidth="1"/>
    <col min="11272" max="11272" width="12.6640625" style="32" customWidth="1"/>
    <col min="11273" max="11273" width="12" style="32" customWidth="1"/>
    <col min="11274" max="11274" width="9.109375" style="32"/>
    <col min="11275" max="11275" width="11.88671875" style="32" customWidth="1"/>
    <col min="11276" max="11276" width="13.88671875" style="32" customWidth="1"/>
    <col min="11277" max="11277" width="9.109375" style="32"/>
    <col min="11278" max="11278" width="10.44140625" style="32" bestFit="1" customWidth="1"/>
    <col min="11279" max="11279" width="9.109375" style="32"/>
    <col min="11280" max="11280" width="9.44140625" style="32" bestFit="1" customWidth="1"/>
    <col min="11281" max="11281" width="9.109375" style="32"/>
    <col min="11282" max="11282" width="8.33203125" style="32" customWidth="1"/>
    <col min="11283" max="11283" width="11.88671875" style="32" customWidth="1"/>
    <col min="11284" max="11284" width="11.6640625" style="32" customWidth="1"/>
    <col min="11285" max="11515" width="9.109375" style="32"/>
    <col min="11516" max="11516" width="22.5546875" style="32" customWidth="1"/>
    <col min="11517" max="11517" width="20.33203125" style="32" customWidth="1"/>
    <col min="11518" max="11518" width="13.5546875" style="32" customWidth="1"/>
    <col min="11519" max="11519" width="13.6640625" style="32" customWidth="1"/>
    <col min="11520" max="11520" width="12.44140625" style="32" customWidth="1"/>
    <col min="11521" max="11521" width="11.88671875" style="32" customWidth="1"/>
    <col min="11522" max="11522" width="12.44140625" style="32" customWidth="1"/>
    <col min="11523" max="11523" width="12.5546875" style="32" customWidth="1"/>
    <col min="11524" max="11524" width="12.33203125" style="32" customWidth="1"/>
    <col min="11525" max="11527" width="11.88671875" style="32" customWidth="1"/>
    <col min="11528" max="11528" width="12.6640625" style="32" customWidth="1"/>
    <col min="11529" max="11529" width="12" style="32" customWidth="1"/>
    <col min="11530" max="11530" width="9.109375" style="32"/>
    <col min="11531" max="11531" width="11.88671875" style="32" customWidth="1"/>
    <col min="11532" max="11532" width="13.88671875" style="32" customWidth="1"/>
    <col min="11533" max="11533" width="9.109375" style="32"/>
    <col min="11534" max="11534" width="10.44140625" style="32" bestFit="1" customWidth="1"/>
    <col min="11535" max="11535" width="9.109375" style="32"/>
    <col min="11536" max="11536" width="9.44140625" style="32" bestFit="1" customWidth="1"/>
    <col min="11537" max="11537" width="9.109375" style="32"/>
    <col min="11538" max="11538" width="8.33203125" style="32" customWidth="1"/>
    <col min="11539" max="11539" width="11.88671875" style="32" customWidth="1"/>
    <col min="11540" max="11540" width="11.6640625" style="32" customWidth="1"/>
    <col min="11541" max="11771" width="9.109375" style="32"/>
    <col min="11772" max="11772" width="22.5546875" style="32" customWidth="1"/>
    <col min="11773" max="11773" width="20.33203125" style="32" customWidth="1"/>
    <col min="11774" max="11774" width="13.5546875" style="32" customWidth="1"/>
    <col min="11775" max="11775" width="13.6640625" style="32" customWidth="1"/>
    <col min="11776" max="11776" width="12.44140625" style="32" customWidth="1"/>
    <col min="11777" max="11777" width="11.88671875" style="32" customWidth="1"/>
    <col min="11778" max="11778" width="12.44140625" style="32" customWidth="1"/>
    <col min="11779" max="11779" width="12.5546875" style="32" customWidth="1"/>
    <col min="11780" max="11780" width="12.33203125" style="32" customWidth="1"/>
    <col min="11781" max="11783" width="11.88671875" style="32" customWidth="1"/>
    <col min="11784" max="11784" width="12.6640625" style="32" customWidth="1"/>
    <col min="11785" max="11785" width="12" style="32" customWidth="1"/>
    <col min="11786" max="11786" width="9.109375" style="32"/>
    <col min="11787" max="11787" width="11.88671875" style="32" customWidth="1"/>
    <col min="11788" max="11788" width="13.88671875" style="32" customWidth="1"/>
    <col min="11789" max="11789" width="9.109375" style="32"/>
    <col min="11790" max="11790" width="10.44140625" style="32" bestFit="1" customWidth="1"/>
    <col min="11791" max="11791" width="9.109375" style="32"/>
    <col min="11792" max="11792" width="9.44140625" style="32" bestFit="1" customWidth="1"/>
    <col min="11793" max="11793" width="9.109375" style="32"/>
    <col min="11794" max="11794" width="8.33203125" style="32" customWidth="1"/>
    <col min="11795" max="11795" width="11.88671875" style="32" customWidth="1"/>
    <col min="11796" max="11796" width="11.6640625" style="32" customWidth="1"/>
    <col min="11797" max="12027" width="9.109375" style="32"/>
    <col min="12028" max="12028" width="22.5546875" style="32" customWidth="1"/>
    <col min="12029" max="12029" width="20.33203125" style="32" customWidth="1"/>
    <col min="12030" max="12030" width="13.5546875" style="32" customWidth="1"/>
    <col min="12031" max="12031" width="13.6640625" style="32" customWidth="1"/>
    <col min="12032" max="12032" width="12.44140625" style="32" customWidth="1"/>
    <col min="12033" max="12033" width="11.88671875" style="32" customWidth="1"/>
    <col min="12034" max="12034" width="12.44140625" style="32" customWidth="1"/>
    <col min="12035" max="12035" width="12.5546875" style="32" customWidth="1"/>
    <col min="12036" max="12036" width="12.33203125" style="32" customWidth="1"/>
    <col min="12037" max="12039" width="11.88671875" style="32" customWidth="1"/>
    <col min="12040" max="12040" width="12.6640625" style="32" customWidth="1"/>
    <col min="12041" max="12041" width="12" style="32" customWidth="1"/>
    <col min="12042" max="12042" width="9.109375" style="32"/>
    <col min="12043" max="12043" width="11.88671875" style="32" customWidth="1"/>
    <col min="12044" max="12044" width="13.88671875" style="32" customWidth="1"/>
    <col min="12045" max="12045" width="9.109375" style="32"/>
    <col min="12046" max="12046" width="10.44140625" style="32" bestFit="1" customWidth="1"/>
    <col min="12047" max="12047" width="9.109375" style="32"/>
    <col min="12048" max="12048" width="9.44140625" style="32" bestFit="1" customWidth="1"/>
    <col min="12049" max="12049" width="9.109375" style="32"/>
    <col min="12050" max="12050" width="8.33203125" style="32" customWidth="1"/>
    <col min="12051" max="12051" width="11.88671875" style="32" customWidth="1"/>
    <col min="12052" max="12052" width="11.6640625" style="32" customWidth="1"/>
    <col min="12053" max="12283" width="9.109375" style="32"/>
    <col min="12284" max="12284" width="22.5546875" style="32" customWidth="1"/>
    <col min="12285" max="12285" width="20.33203125" style="32" customWidth="1"/>
    <col min="12286" max="12286" width="13.5546875" style="32" customWidth="1"/>
    <col min="12287" max="12287" width="13.6640625" style="32" customWidth="1"/>
    <col min="12288" max="12288" width="12.44140625" style="32" customWidth="1"/>
    <col min="12289" max="12289" width="11.88671875" style="32" customWidth="1"/>
    <col min="12290" max="12290" width="12.44140625" style="32" customWidth="1"/>
    <col min="12291" max="12291" width="12.5546875" style="32" customWidth="1"/>
    <col min="12292" max="12292" width="12.33203125" style="32" customWidth="1"/>
    <col min="12293" max="12295" width="11.88671875" style="32" customWidth="1"/>
    <col min="12296" max="12296" width="12.6640625" style="32" customWidth="1"/>
    <col min="12297" max="12297" width="12" style="32" customWidth="1"/>
    <col min="12298" max="12298" width="9.109375" style="32"/>
    <col min="12299" max="12299" width="11.88671875" style="32" customWidth="1"/>
    <col min="12300" max="12300" width="13.88671875" style="32" customWidth="1"/>
    <col min="12301" max="12301" width="9.109375" style="32"/>
    <col min="12302" max="12302" width="10.44140625" style="32" bestFit="1" customWidth="1"/>
    <col min="12303" max="12303" width="9.109375" style="32"/>
    <col min="12304" max="12304" width="9.44140625" style="32" bestFit="1" customWidth="1"/>
    <col min="12305" max="12305" width="9.109375" style="32"/>
    <col min="12306" max="12306" width="8.33203125" style="32" customWidth="1"/>
    <col min="12307" max="12307" width="11.88671875" style="32" customWidth="1"/>
    <col min="12308" max="12308" width="11.6640625" style="32" customWidth="1"/>
    <col min="12309" max="12539" width="9.109375" style="32"/>
    <col min="12540" max="12540" width="22.5546875" style="32" customWidth="1"/>
    <col min="12541" max="12541" width="20.33203125" style="32" customWidth="1"/>
    <col min="12542" max="12542" width="13.5546875" style="32" customWidth="1"/>
    <col min="12543" max="12543" width="13.6640625" style="32" customWidth="1"/>
    <col min="12544" max="12544" width="12.44140625" style="32" customWidth="1"/>
    <col min="12545" max="12545" width="11.88671875" style="32" customWidth="1"/>
    <col min="12546" max="12546" width="12.44140625" style="32" customWidth="1"/>
    <col min="12547" max="12547" width="12.5546875" style="32" customWidth="1"/>
    <col min="12548" max="12548" width="12.33203125" style="32" customWidth="1"/>
    <col min="12549" max="12551" width="11.88671875" style="32" customWidth="1"/>
    <col min="12552" max="12552" width="12.6640625" style="32" customWidth="1"/>
    <col min="12553" max="12553" width="12" style="32" customWidth="1"/>
    <col min="12554" max="12554" width="9.109375" style="32"/>
    <col min="12555" max="12555" width="11.88671875" style="32" customWidth="1"/>
    <col min="12556" max="12556" width="13.88671875" style="32" customWidth="1"/>
    <col min="12557" max="12557" width="9.109375" style="32"/>
    <col min="12558" max="12558" width="10.44140625" style="32" bestFit="1" customWidth="1"/>
    <col min="12559" max="12559" width="9.109375" style="32"/>
    <col min="12560" max="12560" width="9.44140625" style="32" bestFit="1" customWidth="1"/>
    <col min="12561" max="12561" width="9.109375" style="32"/>
    <col min="12562" max="12562" width="8.33203125" style="32" customWidth="1"/>
    <col min="12563" max="12563" width="11.88671875" style="32" customWidth="1"/>
    <col min="12564" max="12564" width="11.6640625" style="32" customWidth="1"/>
    <col min="12565" max="12795" width="9.109375" style="32"/>
    <col min="12796" max="12796" width="22.5546875" style="32" customWidth="1"/>
    <col min="12797" max="12797" width="20.33203125" style="32" customWidth="1"/>
    <col min="12798" max="12798" width="13.5546875" style="32" customWidth="1"/>
    <col min="12799" max="12799" width="13.6640625" style="32" customWidth="1"/>
    <col min="12800" max="12800" width="12.44140625" style="32" customWidth="1"/>
    <col min="12801" max="12801" width="11.88671875" style="32" customWidth="1"/>
    <col min="12802" max="12802" width="12.44140625" style="32" customWidth="1"/>
    <col min="12803" max="12803" width="12.5546875" style="32" customWidth="1"/>
    <col min="12804" max="12804" width="12.33203125" style="32" customWidth="1"/>
    <col min="12805" max="12807" width="11.88671875" style="32" customWidth="1"/>
    <col min="12808" max="12808" width="12.6640625" style="32" customWidth="1"/>
    <col min="12809" max="12809" width="12" style="32" customWidth="1"/>
    <col min="12810" max="12810" width="9.109375" style="32"/>
    <col min="12811" max="12811" width="11.88671875" style="32" customWidth="1"/>
    <col min="12812" max="12812" width="13.88671875" style="32" customWidth="1"/>
    <col min="12813" max="12813" width="9.109375" style="32"/>
    <col min="12814" max="12814" width="10.44140625" style="32" bestFit="1" customWidth="1"/>
    <col min="12815" max="12815" width="9.109375" style="32"/>
    <col min="12816" max="12816" width="9.44140625" style="32" bestFit="1" customWidth="1"/>
    <col min="12817" max="12817" width="9.109375" style="32"/>
    <col min="12818" max="12818" width="8.33203125" style="32" customWidth="1"/>
    <col min="12819" max="12819" width="11.88671875" style="32" customWidth="1"/>
    <col min="12820" max="12820" width="11.6640625" style="32" customWidth="1"/>
    <col min="12821" max="13051" width="9.109375" style="32"/>
    <col min="13052" max="13052" width="22.5546875" style="32" customWidth="1"/>
    <col min="13053" max="13053" width="20.33203125" style="32" customWidth="1"/>
    <col min="13054" max="13054" width="13.5546875" style="32" customWidth="1"/>
    <col min="13055" max="13055" width="13.6640625" style="32" customWidth="1"/>
    <col min="13056" max="13056" width="12.44140625" style="32" customWidth="1"/>
    <col min="13057" max="13057" width="11.88671875" style="32" customWidth="1"/>
    <col min="13058" max="13058" width="12.44140625" style="32" customWidth="1"/>
    <col min="13059" max="13059" width="12.5546875" style="32" customWidth="1"/>
    <col min="13060" max="13060" width="12.33203125" style="32" customWidth="1"/>
    <col min="13061" max="13063" width="11.88671875" style="32" customWidth="1"/>
    <col min="13064" max="13064" width="12.6640625" style="32" customWidth="1"/>
    <col min="13065" max="13065" width="12" style="32" customWidth="1"/>
    <col min="13066" max="13066" width="9.109375" style="32"/>
    <col min="13067" max="13067" width="11.88671875" style="32" customWidth="1"/>
    <col min="13068" max="13068" width="13.88671875" style="32" customWidth="1"/>
    <col min="13069" max="13069" width="9.109375" style="32"/>
    <col min="13070" max="13070" width="10.44140625" style="32" bestFit="1" customWidth="1"/>
    <col min="13071" max="13071" width="9.109375" style="32"/>
    <col min="13072" max="13072" width="9.44140625" style="32" bestFit="1" customWidth="1"/>
    <col min="13073" max="13073" width="9.109375" style="32"/>
    <col min="13074" max="13074" width="8.33203125" style="32" customWidth="1"/>
    <col min="13075" max="13075" width="11.88671875" style="32" customWidth="1"/>
    <col min="13076" max="13076" width="11.6640625" style="32" customWidth="1"/>
    <col min="13077" max="13307" width="9.109375" style="32"/>
    <col min="13308" max="13308" width="22.5546875" style="32" customWidth="1"/>
    <col min="13309" max="13309" width="20.33203125" style="32" customWidth="1"/>
    <col min="13310" max="13310" width="13.5546875" style="32" customWidth="1"/>
    <col min="13311" max="13311" width="13.6640625" style="32" customWidth="1"/>
    <col min="13312" max="13312" width="12.44140625" style="32" customWidth="1"/>
    <col min="13313" max="13313" width="11.88671875" style="32" customWidth="1"/>
    <col min="13314" max="13314" width="12.44140625" style="32" customWidth="1"/>
    <col min="13315" max="13315" width="12.5546875" style="32" customWidth="1"/>
    <col min="13316" max="13316" width="12.33203125" style="32" customWidth="1"/>
    <col min="13317" max="13319" width="11.88671875" style="32" customWidth="1"/>
    <col min="13320" max="13320" width="12.6640625" style="32" customWidth="1"/>
    <col min="13321" max="13321" width="12" style="32" customWidth="1"/>
    <col min="13322" max="13322" width="9.109375" style="32"/>
    <col min="13323" max="13323" width="11.88671875" style="32" customWidth="1"/>
    <col min="13324" max="13324" width="13.88671875" style="32" customWidth="1"/>
    <col min="13325" max="13325" width="9.109375" style="32"/>
    <col min="13326" max="13326" width="10.44140625" style="32" bestFit="1" customWidth="1"/>
    <col min="13327" max="13327" width="9.109375" style="32"/>
    <col min="13328" max="13328" width="9.44140625" style="32" bestFit="1" customWidth="1"/>
    <col min="13329" max="13329" width="9.109375" style="32"/>
    <col min="13330" max="13330" width="8.33203125" style="32" customWidth="1"/>
    <col min="13331" max="13331" width="11.88671875" style="32" customWidth="1"/>
    <col min="13332" max="13332" width="11.6640625" style="32" customWidth="1"/>
    <col min="13333" max="13563" width="9.109375" style="32"/>
    <col min="13564" max="13564" width="22.5546875" style="32" customWidth="1"/>
    <col min="13565" max="13565" width="20.33203125" style="32" customWidth="1"/>
    <col min="13566" max="13566" width="13.5546875" style="32" customWidth="1"/>
    <col min="13567" max="13567" width="13.6640625" style="32" customWidth="1"/>
    <col min="13568" max="13568" width="12.44140625" style="32" customWidth="1"/>
    <col min="13569" max="13569" width="11.88671875" style="32" customWidth="1"/>
    <col min="13570" max="13570" width="12.44140625" style="32" customWidth="1"/>
    <col min="13571" max="13571" width="12.5546875" style="32" customWidth="1"/>
    <col min="13572" max="13572" width="12.33203125" style="32" customWidth="1"/>
    <col min="13573" max="13575" width="11.88671875" style="32" customWidth="1"/>
    <col min="13576" max="13576" width="12.6640625" style="32" customWidth="1"/>
    <col min="13577" max="13577" width="12" style="32" customWidth="1"/>
    <col min="13578" max="13578" width="9.109375" style="32"/>
    <col min="13579" max="13579" width="11.88671875" style="32" customWidth="1"/>
    <col min="13580" max="13580" width="13.88671875" style="32" customWidth="1"/>
    <col min="13581" max="13581" width="9.109375" style="32"/>
    <col min="13582" max="13582" width="10.44140625" style="32" bestFit="1" customWidth="1"/>
    <col min="13583" max="13583" width="9.109375" style="32"/>
    <col min="13584" max="13584" width="9.44140625" style="32" bestFit="1" customWidth="1"/>
    <col min="13585" max="13585" width="9.109375" style="32"/>
    <col min="13586" max="13586" width="8.33203125" style="32" customWidth="1"/>
    <col min="13587" max="13587" width="11.88671875" style="32" customWidth="1"/>
    <col min="13588" max="13588" width="11.6640625" style="32" customWidth="1"/>
    <col min="13589" max="13819" width="9.109375" style="32"/>
    <col min="13820" max="13820" width="22.5546875" style="32" customWidth="1"/>
    <col min="13821" max="13821" width="20.33203125" style="32" customWidth="1"/>
    <col min="13822" max="13822" width="13.5546875" style="32" customWidth="1"/>
    <col min="13823" max="13823" width="13.6640625" style="32" customWidth="1"/>
    <col min="13824" max="13824" width="12.44140625" style="32" customWidth="1"/>
    <col min="13825" max="13825" width="11.88671875" style="32" customWidth="1"/>
    <col min="13826" max="13826" width="12.44140625" style="32" customWidth="1"/>
    <col min="13827" max="13827" width="12.5546875" style="32" customWidth="1"/>
    <col min="13828" max="13828" width="12.33203125" style="32" customWidth="1"/>
    <col min="13829" max="13831" width="11.88671875" style="32" customWidth="1"/>
    <col min="13832" max="13832" width="12.6640625" style="32" customWidth="1"/>
    <col min="13833" max="13833" width="12" style="32" customWidth="1"/>
    <col min="13834" max="13834" width="9.109375" style="32"/>
    <col min="13835" max="13835" width="11.88671875" style="32" customWidth="1"/>
    <col min="13836" max="13836" width="13.88671875" style="32" customWidth="1"/>
    <col min="13837" max="13837" width="9.109375" style="32"/>
    <col min="13838" max="13838" width="10.44140625" style="32" bestFit="1" customWidth="1"/>
    <col min="13839" max="13839" width="9.109375" style="32"/>
    <col min="13840" max="13840" width="9.44140625" style="32" bestFit="1" customWidth="1"/>
    <col min="13841" max="13841" width="9.109375" style="32"/>
    <col min="13842" max="13842" width="8.33203125" style="32" customWidth="1"/>
    <col min="13843" max="13843" width="11.88671875" style="32" customWidth="1"/>
    <col min="13844" max="13844" width="11.6640625" style="32" customWidth="1"/>
    <col min="13845" max="14075" width="9.109375" style="32"/>
    <col min="14076" max="14076" width="22.5546875" style="32" customWidth="1"/>
    <col min="14077" max="14077" width="20.33203125" style="32" customWidth="1"/>
    <col min="14078" max="14078" width="13.5546875" style="32" customWidth="1"/>
    <col min="14079" max="14079" width="13.6640625" style="32" customWidth="1"/>
    <col min="14080" max="14080" width="12.44140625" style="32" customWidth="1"/>
    <col min="14081" max="14081" width="11.88671875" style="32" customWidth="1"/>
    <col min="14082" max="14082" width="12.44140625" style="32" customWidth="1"/>
    <col min="14083" max="14083" width="12.5546875" style="32" customWidth="1"/>
    <col min="14084" max="14084" width="12.33203125" style="32" customWidth="1"/>
    <col min="14085" max="14087" width="11.88671875" style="32" customWidth="1"/>
    <col min="14088" max="14088" width="12.6640625" style="32" customWidth="1"/>
    <col min="14089" max="14089" width="12" style="32" customWidth="1"/>
    <col min="14090" max="14090" width="9.109375" style="32"/>
    <col min="14091" max="14091" width="11.88671875" style="32" customWidth="1"/>
    <col min="14092" max="14092" width="13.88671875" style="32" customWidth="1"/>
    <col min="14093" max="14093" width="9.109375" style="32"/>
    <col min="14094" max="14094" width="10.44140625" style="32" bestFit="1" customWidth="1"/>
    <col min="14095" max="14095" width="9.109375" style="32"/>
    <col min="14096" max="14096" width="9.44140625" style="32" bestFit="1" customWidth="1"/>
    <col min="14097" max="14097" width="9.109375" style="32"/>
    <col min="14098" max="14098" width="8.33203125" style="32" customWidth="1"/>
    <col min="14099" max="14099" width="11.88671875" style="32" customWidth="1"/>
    <col min="14100" max="14100" width="11.6640625" style="32" customWidth="1"/>
    <col min="14101" max="14331" width="9.109375" style="32"/>
    <col min="14332" max="14332" width="22.5546875" style="32" customWidth="1"/>
    <col min="14333" max="14333" width="20.33203125" style="32" customWidth="1"/>
    <col min="14334" max="14334" width="13.5546875" style="32" customWidth="1"/>
    <col min="14335" max="14335" width="13.6640625" style="32" customWidth="1"/>
    <col min="14336" max="14336" width="12.44140625" style="32" customWidth="1"/>
    <col min="14337" max="14337" width="11.88671875" style="32" customWidth="1"/>
    <col min="14338" max="14338" width="12.44140625" style="32" customWidth="1"/>
    <col min="14339" max="14339" width="12.5546875" style="32" customWidth="1"/>
    <col min="14340" max="14340" width="12.33203125" style="32" customWidth="1"/>
    <col min="14341" max="14343" width="11.88671875" style="32" customWidth="1"/>
    <col min="14344" max="14344" width="12.6640625" style="32" customWidth="1"/>
    <col min="14345" max="14345" width="12" style="32" customWidth="1"/>
    <col min="14346" max="14346" width="9.109375" style="32"/>
    <col min="14347" max="14347" width="11.88671875" style="32" customWidth="1"/>
    <col min="14348" max="14348" width="13.88671875" style="32" customWidth="1"/>
    <col min="14349" max="14349" width="9.109375" style="32"/>
    <col min="14350" max="14350" width="10.44140625" style="32" bestFit="1" customWidth="1"/>
    <col min="14351" max="14351" width="9.109375" style="32"/>
    <col min="14352" max="14352" width="9.44140625" style="32" bestFit="1" customWidth="1"/>
    <col min="14353" max="14353" width="9.109375" style="32"/>
    <col min="14354" max="14354" width="8.33203125" style="32" customWidth="1"/>
    <col min="14355" max="14355" width="11.88671875" style="32" customWidth="1"/>
    <col min="14356" max="14356" width="11.6640625" style="32" customWidth="1"/>
    <col min="14357" max="14587" width="9.109375" style="32"/>
    <col min="14588" max="14588" width="22.5546875" style="32" customWidth="1"/>
    <col min="14589" max="14589" width="20.33203125" style="32" customWidth="1"/>
    <col min="14590" max="14590" width="13.5546875" style="32" customWidth="1"/>
    <col min="14591" max="14591" width="13.6640625" style="32" customWidth="1"/>
    <col min="14592" max="14592" width="12.44140625" style="32" customWidth="1"/>
    <col min="14593" max="14593" width="11.88671875" style="32" customWidth="1"/>
    <col min="14594" max="14594" width="12.44140625" style="32" customWidth="1"/>
    <col min="14595" max="14595" width="12.5546875" style="32" customWidth="1"/>
    <col min="14596" max="14596" width="12.33203125" style="32" customWidth="1"/>
    <col min="14597" max="14599" width="11.88671875" style="32" customWidth="1"/>
    <col min="14600" max="14600" width="12.6640625" style="32" customWidth="1"/>
    <col min="14601" max="14601" width="12" style="32" customWidth="1"/>
    <col min="14602" max="14602" width="9.109375" style="32"/>
    <col min="14603" max="14603" width="11.88671875" style="32" customWidth="1"/>
    <col min="14604" max="14604" width="13.88671875" style="32" customWidth="1"/>
    <col min="14605" max="14605" width="9.109375" style="32"/>
    <col min="14606" max="14606" width="10.44140625" style="32" bestFit="1" customWidth="1"/>
    <col min="14607" max="14607" width="9.109375" style="32"/>
    <col min="14608" max="14608" width="9.44140625" style="32" bestFit="1" customWidth="1"/>
    <col min="14609" max="14609" width="9.109375" style="32"/>
    <col min="14610" max="14610" width="8.33203125" style="32" customWidth="1"/>
    <col min="14611" max="14611" width="11.88671875" style="32" customWidth="1"/>
    <col min="14612" max="14612" width="11.6640625" style="32" customWidth="1"/>
    <col min="14613" max="14843" width="9.109375" style="32"/>
    <col min="14844" max="14844" width="22.5546875" style="32" customWidth="1"/>
    <col min="14845" max="14845" width="20.33203125" style="32" customWidth="1"/>
    <col min="14846" max="14846" width="13.5546875" style="32" customWidth="1"/>
    <col min="14847" max="14847" width="13.6640625" style="32" customWidth="1"/>
    <col min="14848" max="14848" width="12.44140625" style="32" customWidth="1"/>
    <col min="14849" max="14849" width="11.88671875" style="32" customWidth="1"/>
    <col min="14850" max="14850" width="12.44140625" style="32" customWidth="1"/>
    <col min="14851" max="14851" width="12.5546875" style="32" customWidth="1"/>
    <col min="14852" max="14852" width="12.33203125" style="32" customWidth="1"/>
    <col min="14853" max="14855" width="11.88671875" style="32" customWidth="1"/>
    <col min="14856" max="14856" width="12.6640625" style="32" customWidth="1"/>
    <col min="14857" max="14857" width="12" style="32" customWidth="1"/>
    <col min="14858" max="14858" width="9.109375" style="32"/>
    <col min="14859" max="14859" width="11.88671875" style="32" customWidth="1"/>
    <col min="14860" max="14860" width="13.88671875" style="32" customWidth="1"/>
    <col min="14861" max="14861" width="9.109375" style="32"/>
    <col min="14862" max="14862" width="10.44140625" style="32" bestFit="1" customWidth="1"/>
    <col min="14863" max="14863" width="9.109375" style="32"/>
    <col min="14864" max="14864" width="9.44140625" style="32" bestFit="1" customWidth="1"/>
    <col min="14865" max="14865" width="9.109375" style="32"/>
    <col min="14866" max="14866" width="8.33203125" style="32" customWidth="1"/>
    <col min="14867" max="14867" width="11.88671875" style="32" customWidth="1"/>
    <col min="14868" max="14868" width="11.6640625" style="32" customWidth="1"/>
    <col min="14869" max="15099" width="9.109375" style="32"/>
    <col min="15100" max="15100" width="22.5546875" style="32" customWidth="1"/>
    <col min="15101" max="15101" width="20.33203125" style="32" customWidth="1"/>
    <col min="15102" max="15102" width="13.5546875" style="32" customWidth="1"/>
    <col min="15103" max="15103" width="13.6640625" style="32" customWidth="1"/>
    <col min="15104" max="15104" width="12.44140625" style="32" customWidth="1"/>
    <col min="15105" max="15105" width="11.88671875" style="32" customWidth="1"/>
    <col min="15106" max="15106" width="12.44140625" style="32" customWidth="1"/>
    <col min="15107" max="15107" width="12.5546875" style="32" customWidth="1"/>
    <col min="15108" max="15108" width="12.33203125" style="32" customWidth="1"/>
    <col min="15109" max="15111" width="11.88671875" style="32" customWidth="1"/>
    <col min="15112" max="15112" width="12.6640625" style="32" customWidth="1"/>
    <col min="15113" max="15113" width="12" style="32" customWidth="1"/>
    <col min="15114" max="15114" width="9.109375" style="32"/>
    <col min="15115" max="15115" width="11.88671875" style="32" customWidth="1"/>
    <col min="15116" max="15116" width="13.88671875" style="32" customWidth="1"/>
    <col min="15117" max="15117" width="9.109375" style="32"/>
    <col min="15118" max="15118" width="10.44140625" style="32" bestFit="1" customWidth="1"/>
    <col min="15119" max="15119" width="9.109375" style="32"/>
    <col min="15120" max="15120" width="9.44140625" style="32" bestFit="1" customWidth="1"/>
    <col min="15121" max="15121" width="9.109375" style="32"/>
    <col min="15122" max="15122" width="8.33203125" style="32" customWidth="1"/>
    <col min="15123" max="15123" width="11.88671875" style="32" customWidth="1"/>
    <col min="15124" max="15124" width="11.6640625" style="32" customWidth="1"/>
    <col min="15125" max="15355" width="9.109375" style="32"/>
    <col min="15356" max="15356" width="22.5546875" style="32" customWidth="1"/>
    <col min="15357" max="15357" width="20.33203125" style="32" customWidth="1"/>
    <col min="15358" max="15358" width="13.5546875" style="32" customWidth="1"/>
    <col min="15359" max="15359" width="13.6640625" style="32" customWidth="1"/>
    <col min="15360" max="15360" width="12.44140625" style="32" customWidth="1"/>
    <col min="15361" max="15361" width="11.88671875" style="32" customWidth="1"/>
    <col min="15362" max="15362" width="12.44140625" style="32" customWidth="1"/>
    <col min="15363" max="15363" width="12.5546875" style="32" customWidth="1"/>
    <col min="15364" max="15364" width="12.33203125" style="32" customWidth="1"/>
    <col min="15365" max="15367" width="11.88671875" style="32" customWidth="1"/>
    <col min="15368" max="15368" width="12.6640625" style="32" customWidth="1"/>
    <col min="15369" max="15369" width="12" style="32" customWidth="1"/>
    <col min="15370" max="15370" width="9.109375" style="32"/>
    <col min="15371" max="15371" width="11.88671875" style="32" customWidth="1"/>
    <col min="15372" max="15372" width="13.88671875" style="32" customWidth="1"/>
    <col min="15373" max="15373" width="9.109375" style="32"/>
    <col min="15374" max="15374" width="10.44140625" style="32" bestFit="1" customWidth="1"/>
    <col min="15375" max="15375" width="9.109375" style="32"/>
    <col min="15376" max="15376" width="9.44140625" style="32" bestFit="1" customWidth="1"/>
    <col min="15377" max="15377" width="9.109375" style="32"/>
    <col min="15378" max="15378" width="8.33203125" style="32" customWidth="1"/>
    <col min="15379" max="15379" width="11.88671875" style="32" customWidth="1"/>
    <col min="15380" max="15380" width="11.6640625" style="32" customWidth="1"/>
    <col min="15381" max="15611" width="9.109375" style="32"/>
    <col min="15612" max="15612" width="22.5546875" style="32" customWidth="1"/>
    <col min="15613" max="15613" width="20.33203125" style="32" customWidth="1"/>
    <col min="15614" max="15614" width="13.5546875" style="32" customWidth="1"/>
    <col min="15615" max="15615" width="13.6640625" style="32" customWidth="1"/>
    <col min="15616" max="15616" width="12.44140625" style="32" customWidth="1"/>
    <col min="15617" max="15617" width="11.88671875" style="32" customWidth="1"/>
    <col min="15618" max="15618" width="12.44140625" style="32" customWidth="1"/>
    <col min="15619" max="15619" width="12.5546875" style="32" customWidth="1"/>
    <col min="15620" max="15620" width="12.33203125" style="32" customWidth="1"/>
    <col min="15621" max="15623" width="11.88671875" style="32" customWidth="1"/>
    <col min="15624" max="15624" width="12.6640625" style="32" customWidth="1"/>
    <col min="15625" max="15625" width="12" style="32" customWidth="1"/>
    <col min="15626" max="15626" width="9.109375" style="32"/>
    <col min="15627" max="15627" width="11.88671875" style="32" customWidth="1"/>
    <col min="15628" max="15628" width="13.88671875" style="32" customWidth="1"/>
    <col min="15629" max="15629" width="9.109375" style="32"/>
    <col min="15630" max="15630" width="10.44140625" style="32" bestFit="1" customWidth="1"/>
    <col min="15631" max="15631" width="9.109375" style="32"/>
    <col min="15632" max="15632" width="9.44140625" style="32" bestFit="1" customWidth="1"/>
    <col min="15633" max="15633" width="9.109375" style="32"/>
    <col min="15634" max="15634" width="8.33203125" style="32" customWidth="1"/>
    <col min="15635" max="15635" width="11.88671875" style="32" customWidth="1"/>
    <col min="15636" max="15636" width="11.6640625" style="32" customWidth="1"/>
    <col min="15637" max="15867" width="9.109375" style="32"/>
    <col min="15868" max="15868" width="22.5546875" style="32" customWidth="1"/>
    <col min="15869" max="15869" width="20.33203125" style="32" customWidth="1"/>
    <col min="15870" max="15870" width="13.5546875" style="32" customWidth="1"/>
    <col min="15871" max="15871" width="13.6640625" style="32" customWidth="1"/>
    <col min="15872" max="15872" width="12.44140625" style="32" customWidth="1"/>
    <col min="15873" max="15873" width="11.88671875" style="32" customWidth="1"/>
    <col min="15874" max="15874" width="12.44140625" style="32" customWidth="1"/>
    <col min="15875" max="15875" width="12.5546875" style="32" customWidth="1"/>
    <col min="15876" max="15876" width="12.33203125" style="32" customWidth="1"/>
    <col min="15877" max="15879" width="11.88671875" style="32" customWidth="1"/>
    <col min="15880" max="15880" width="12.6640625" style="32" customWidth="1"/>
    <col min="15881" max="15881" width="12" style="32" customWidth="1"/>
    <col min="15882" max="15882" width="9.109375" style="32"/>
    <col min="15883" max="15883" width="11.88671875" style="32" customWidth="1"/>
    <col min="15884" max="15884" width="13.88671875" style="32" customWidth="1"/>
    <col min="15885" max="15885" width="9.109375" style="32"/>
    <col min="15886" max="15886" width="10.44140625" style="32" bestFit="1" customWidth="1"/>
    <col min="15887" max="15887" width="9.109375" style="32"/>
    <col min="15888" max="15888" width="9.44140625" style="32" bestFit="1" customWidth="1"/>
    <col min="15889" max="15889" width="9.109375" style="32"/>
    <col min="15890" max="15890" width="8.33203125" style="32" customWidth="1"/>
    <col min="15891" max="15891" width="11.88671875" style="32" customWidth="1"/>
    <col min="15892" max="15892" width="11.6640625" style="32" customWidth="1"/>
    <col min="15893" max="16123" width="9.109375" style="32"/>
    <col min="16124" max="16124" width="22.5546875" style="32" customWidth="1"/>
    <col min="16125" max="16125" width="20.33203125" style="32" customWidth="1"/>
    <col min="16126" max="16126" width="13.5546875" style="32" customWidth="1"/>
    <col min="16127" max="16127" width="13.6640625" style="32" customWidth="1"/>
    <col min="16128" max="16128" width="12.44140625" style="32" customWidth="1"/>
    <col min="16129" max="16129" width="11.88671875" style="32" customWidth="1"/>
    <col min="16130" max="16130" width="12.44140625" style="32" customWidth="1"/>
    <col min="16131" max="16131" width="12.5546875" style="32" customWidth="1"/>
    <col min="16132" max="16132" width="12.33203125" style="32" customWidth="1"/>
    <col min="16133" max="16135" width="11.88671875" style="32" customWidth="1"/>
    <col min="16136" max="16136" width="12.6640625" style="32" customWidth="1"/>
    <col min="16137" max="16137" width="12" style="32" customWidth="1"/>
    <col min="16138" max="16138" width="9.109375" style="32"/>
    <col min="16139" max="16139" width="11.88671875" style="32" customWidth="1"/>
    <col min="16140" max="16140" width="13.88671875" style="32" customWidth="1"/>
    <col min="16141" max="16141" width="9.109375" style="32"/>
    <col min="16142" max="16142" width="10.44140625" style="32" bestFit="1" customWidth="1"/>
    <col min="16143" max="16143" width="9.109375" style="32"/>
    <col min="16144" max="16144" width="9.44140625" style="32" bestFit="1" customWidth="1"/>
    <col min="16145" max="16145" width="9.109375" style="32"/>
    <col min="16146" max="16146" width="8.33203125" style="32" customWidth="1"/>
    <col min="16147" max="16147" width="11.88671875" style="32" customWidth="1"/>
    <col min="16148" max="16148" width="11.6640625" style="32" customWidth="1"/>
    <col min="16149" max="16384" width="9.109375" style="32"/>
  </cols>
  <sheetData>
    <row r="1" spans="1:21" x14ac:dyDescent="0.25">
      <c r="A1" s="33" t="s">
        <v>113</v>
      </c>
    </row>
    <row r="2" spans="1:21" x14ac:dyDescent="0.25">
      <c r="A2" s="33"/>
      <c r="P2" s="34" t="s">
        <v>0</v>
      </c>
      <c r="Q2" s="34" t="s">
        <v>0</v>
      </c>
    </row>
    <row r="3" spans="1:21" s="69" customFormat="1" x14ac:dyDescent="0.25">
      <c r="A3" s="66" t="s">
        <v>1</v>
      </c>
      <c r="B3" s="66" t="s">
        <v>2</v>
      </c>
      <c r="C3" s="66">
        <v>1850</v>
      </c>
      <c r="D3" s="66">
        <v>1860</v>
      </c>
      <c r="E3" s="66">
        <v>1870</v>
      </c>
      <c r="F3" s="66">
        <v>1880</v>
      </c>
      <c r="G3" s="66">
        <v>1890</v>
      </c>
      <c r="H3" s="66">
        <v>1900</v>
      </c>
      <c r="I3" s="66">
        <v>1910</v>
      </c>
      <c r="J3" s="66">
        <v>1920</v>
      </c>
      <c r="K3" s="66">
        <v>1930</v>
      </c>
      <c r="L3" s="66">
        <v>1940</v>
      </c>
      <c r="M3" s="35">
        <v>1950</v>
      </c>
      <c r="N3" s="35">
        <v>1960</v>
      </c>
      <c r="O3" s="67"/>
      <c r="P3" s="35">
        <v>1950</v>
      </c>
      <c r="Q3" s="35">
        <v>1960</v>
      </c>
      <c r="R3" s="28"/>
      <c r="S3" s="35"/>
      <c r="T3" s="35"/>
      <c r="U3" s="68"/>
    </row>
    <row r="4" spans="1:21" x14ac:dyDescent="0.25">
      <c r="A4" s="32" t="s">
        <v>68</v>
      </c>
      <c r="C4" s="31"/>
      <c r="D4" s="31"/>
      <c r="E4" s="31"/>
      <c r="F4" s="31"/>
      <c r="G4" s="31"/>
      <c r="H4" s="31"/>
      <c r="I4" s="31"/>
      <c r="J4" s="31"/>
      <c r="K4" s="31"/>
      <c r="L4" s="31"/>
      <c r="M4" s="31">
        <v>6324595</v>
      </c>
      <c r="N4" s="31">
        <v>7528595</v>
      </c>
      <c r="P4" s="31">
        <v>6442000</v>
      </c>
      <c r="Q4" s="31">
        <v>7646000</v>
      </c>
      <c r="S4" s="31"/>
      <c r="T4" s="31"/>
    </row>
    <row r="5" spans="1:21" x14ac:dyDescent="0.25">
      <c r="A5" s="32" t="s">
        <v>69</v>
      </c>
      <c r="B5" s="32" t="s">
        <v>68</v>
      </c>
      <c r="C5" s="31">
        <f>D5/(('Default &amp; Adjusted Growth Rates'!N31/1000)+1)^10</f>
        <v>3074784.5390013172</v>
      </c>
      <c r="D5" s="31">
        <f>E5/(('Default &amp; Adjusted Growth Rates'!O31/1000)+1)^10</f>
        <v>3074784.5390013172</v>
      </c>
      <c r="E5" s="31">
        <f>F5/(('Default &amp; Adjusted Growth Rates'!P31/1000)+1)^10</f>
        <v>3044174.6905863453</v>
      </c>
      <c r="F5" s="31">
        <f>G5/(('Default &amp; Adjusted Growth Rates'!Q31/1000)+1)^10</f>
        <v>2983836.2360151405</v>
      </c>
      <c r="G5" s="31">
        <f>H5/(('Default &amp; Adjusted Growth Rates'!R31/1000)+1)^10</f>
        <v>3013809.2296936153</v>
      </c>
      <c r="H5" s="31">
        <f>I5/(('Default &amp; Adjusted Growth Rates'!S31/1000)+1)^10</f>
        <v>2895403.8183436296</v>
      </c>
      <c r="I5" s="31">
        <f>J5/(('Default &amp; Adjusted Growth Rates'!T31/1000)+1)^10</f>
        <v>2671934.8490226823</v>
      </c>
      <c r="J5" s="31">
        <f>K5/(('Default &amp; Adjusted Growth Rates'!U31/1000)+1)^10</f>
        <v>2566960.8706494542</v>
      </c>
      <c r="K5" s="31">
        <f>L5/(('Default &amp; Adjusted Growth Rates'!V31/1000)+1)^10</f>
        <v>2979062.8866307912</v>
      </c>
      <c r="L5" s="31">
        <f>M5/(('Default &amp; Adjusted Growth Rates'!W31/1000)+1)^10</f>
        <v>3423412.4129249537</v>
      </c>
      <c r="M5" s="31">
        <v>4092012.9650000003</v>
      </c>
      <c r="N5" s="31">
        <v>4871000.9649999999</v>
      </c>
      <c r="S5" s="31"/>
      <c r="T5" s="31"/>
    </row>
    <row r="6" spans="1:21" x14ac:dyDescent="0.25">
      <c r="A6" s="32" t="s">
        <v>70</v>
      </c>
      <c r="B6" s="32" t="s">
        <v>68</v>
      </c>
      <c r="C6" s="31">
        <f>D6/(('Default &amp; Adjusted Growth Rates'!N32/1000)+1)^10</f>
        <v>1677587.2368894352</v>
      </c>
      <c r="D6" s="31">
        <f>E6/(('Default &amp; Adjusted Growth Rates'!O32/1000)+1)^10</f>
        <v>1677587.2368894352</v>
      </c>
      <c r="E6" s="31">
        <f>F6/(('Default &amp; Adjusted Growth Rates'!P32/1000)+1)^10</f>
        <v>1660886.6549876037</v>
      </c>
      <c r="F6" s="31">
        <f>G6/(('Default &amp; Adjusted Growth Rates'!Q32/1000)+1)^10</f>
        <v>1627966.2926017689</v>
      </c>
      <c r="G6" s="31">
        <f>H6/(('Default &amp; Adjusted Growth Rates'!R32/1000)+1)^10</f>
        <v>1644319.4097091903</v>
      </c>
      <c r="H6" s="31">
        <f>I6/(('Default &amp; Adjusted Growth Rates'!S32/1000)+1)^10</f>
        <v>1579718.0028984561</v>
      </c>
      <c r="I6" s="31">
        <f>J6/(('Default &amp; Adjusted Growth Rates'!T32/1000)+1)^10</f>
        <v>1457794.4384930551</v>
      </c>
      <c r="J6" s="31">
        <f>K6/(('Default &amp; Adjusted Growth Rates'!U32/1000)+1)^10</f>
        <v>1400521.1550838593</v>
      </c>
      <c r="K6" s="31">
        <f>L6/(('Default &amp; Adjusted Growth Rates'!V32/1000)+1)^10</f>
        <v>1625361.9767861962</v>
      </c>
      <c r="L6" s="31">
        <f>M6/(('Default &amp; Adjusted Growth Rates'!W32/1000)+1)^10</f>
        <v>1867796.880622115</v>
      </c>
      <c r="M6" s="31">
        <v>2232582.0349999997</v>
      </c>
      <c r="N6" s="31">
        <v>2657594.0349999997</v>
      </c>
      <c r="S6" s="31"/>
      <c r="T6" s="31"/>
    </row>
    <row r="7" spans="1:21" x14ac:dyDescent="0.25">
      <c r="A7" s="32" t="s">
        <v>71</v>
      </c>
      <c r="C7" s="31"/>
      <c r="D7" s="31"/>
      <c r="E7" s="31"/>
      <c r="F7" s="31"/>
      <c r="G7" s="31"/>
      <c r="H7" s="31"/>
      <c r="I7" s="31"/>
      <c r="J7" s="31"/>
      <c r="K7" s="31"/>
      <c r="L7" s="31"/>
      <c r="M7" s="31">
        <v>2881000</v>
      </c>
      <c r="N7" s="31">
        <v>3529000</v>
      </c>
      <c r="P7" s="31">
        <v>2881000</v>
      </c>
      <c r="Q7" s="31">
        <v>3529000</v>
      </c>
      <c r="S7" s="31"/>
      <c r="T7" s="31"/>
    </row>
    <row r="8" spans="1:21" x14ac:dyDescent="0.25">
      <c r="A8" s="32" t="s">
        <v>72</v>
      </c>
      <c r="B8" s="32" t="s">
        <v>68</v>
      </c>
      <c r="C8" s="31">
        <f>D8/(('Default &amp; Adjusted Growth Rates'!N34/1000)+1)^10</f>
        <v>1104056.0500765729</v>
      </c>
      <c r="D8" s="31">
        <f>E8/(('Default &amp; Adjusted Growth Rates'!O34/1000)+1)^10</f>
        <v>1104056.0500765729</v>
      </c>
      <c r="E8" s="31">
        <f>F8/(('Default &amp; Adjusted Growth Rates'!P34/1000)+1)^10</f>
        <v>1093065.0398429085</v>
      </c>
      <c r="F8" s="31">
        <f>G8/(('Default &amp; Adjusted Growth Rates'!Q34/1000)+1)^10</f>
        <v>1071399.4450746826</v>
      </c>
      <c r="G8" s="31">
        <f>H8/(('Default &amp; Adjusted Growth Rates'!R34/1000)+1)^10</f>
        <v>1082161.7812936539</v>
      </c>
      <c r="H8" s="31">
        <f>I8/(('Default &amp; Adjusted Growth Rates'!S34/1000)+1)^10</f>
        <v>1039646.2134206552</v>
      </c>
      <c r="I8" s="31">
        <f>J8/(('Default &amp; Adjusted Growth Rates'!T34/1000)+1)^10</f>
        <v>959405.70731244422</v>
      </c>
      <c r="J8" s="31">
        <f>K8/(('Default &amp; Adjusted Growth Rates'!U34/1000)+1)^10</f>
        <v>921712.93422428076</v>
      </c>
      <c r="K8" s="31">
        <f>L8/(('Default &amp; Adjusted Growth Rates'!V34/1000)+1)^10</f>
        <v>1069685.4891209973</v>
      </c>
      <c r="L8" s="31">
        <f>M8/(('Default &amp; Adjusted Growth Rates'!W34/1000)+1)^10</f>
        <v>1229237.0858689991</v>
      </c>
      <c r="M8" s="31">
        <v>1469310</v>
      </c>
      <c r="N8" s="31">
        <v>1799790</v>
      </c>
      <c r="S8" s="31"/>
      <c r="T8" s="31"/>
    </row>
    <row r="9" spans="1:21" x14ac:dyDescent="0.25">
      <c r="A9" s="32" t="s">
        <v>73</v>
      </c>
      <c r="B9" s="32" t="s">
        <v>74</v>
      </c>
      <c r="C9" s="31">
        <f>D9/(('Default &amp; Adjusted Growth Rates'!N35/1000)+1)^10</f>
        <v>1050210.2042094606</v>
      </c>
      <c r="D9" s="31">
        <f>E9/(('Default &amp; Adjusted Growth Rates'!O35/1000)+1)^10</f>
        <v>1039755.2358216109</v>
      </c>
      <c r="E9" s="31">
        <f>F9/(('Default &amp; Adjusted Growth Rates'!P35/1000)+1)^10</f>
        <v>1029404.3478964654</v>
      </c>
      <c r="F9" s="31">
        <f>G9/(('Default &amp; Adjusted Growth Rates'!Q35/1000)+1)^10</f>
        <v>1019156.5043005502</v>
      </c>
      <c r="G9" s="31">
        <f>H9/(('Default &amp; Adjusted Growth Rates'!R35/1000)+1)^10</f>
        <v>1039724.0643801772</v>
      </c>
      <c r="H9" s="31">
        <f>I9/(('Default &amp; Adjusted Growth Rates'!S35/1000)+1)^10</f>
        <v>998875.77367866866</v>
      </c>
      <c r="I9" s="31">
        <f>J9/(('Default &amp; Adjusted Growth Rates'!T35/1000)+1)^10</f>
        <v>921781.95408450521</v>
      </c>
      <c r="J9" s="31">
        <f>K9/(('Default &amp; Adjusted Growth Rates'!U35/1000)+1)^10</f>
        <v>885567.32896058343</v>
      </c>
      <c r="K9" s="31">
        <f>L9/(('Default &amp; Adjusted Growth Rates'!V35/1000)+1)^10</f>
        <v>1027737.0385672327</v>
      </c>
      <c r="L9" s="31">
        <f>M9/(('Default &amp; Adjusted Growth Rates'!W35/1000)+1)^10</f>
        <v>1181031.7099525679</v>
      </c>
      <c r="M9" s="31">
        <v>1411690</v>
      </c>
      <c r="N9" s="31">
        <v>1729210</v>
      </c>
      <c r="S9" s="31"/>
      <c r="T9" s="31"/>
    </row>
    <row r="10" spans="1:21" x14ac:dyDescent="0.25">
      <c r="A10" s="32" t="s">
        <v>75</v>
      </c>
      <c r="C10" s="31"/>
      <c r="D10" s="31"/>
      <c r="E10" s="31"/>
      <c r="F10" s="31"/>
      <c r="G10" s="31"/>
      <c r="H10" s="31"/>
      <c r="I10" s="31"/>
      <c r="J10" s="31"/>
      <c r="K10" s="31"/>
      <c r="L10" s="31"/>
      <c r="M10" s="31">
        <v>2413000</v>
      </c>
      <c r="N10" s="31">
        <v>3138000</v>
      </c>
      <c r="P10" s="31">
        <v>2413000</v>
      </c>
      <c r="Q10" s="31">
        <v>3138000</v>
      </c>
      <c r="S10" s="31"/>
      <c r="T10" s="31"/>
    </row>
    <row r="11" spans="1:21" x14ac:dyDescent="0.25">
      <c r="A11" s="32" t="s">
        <v>76</v>
      </c>
      <c r="B11" s="32" t="s">
        <v>54</v>
      </c>
      <c r="C11" s="31">
        <f>D11/(('Default &amp; Adjusted Growth Rates'!N37/1000)+1)^10</f>
        <v>515982.34785496583</v>
      </c>
      <c r="D11" s="31">
        <f>E11/(('Default &amp; Adjusted Growth Rates'!O37/1000)+1)^10</f>
        <v>542369.7532549852</v>
      </c>
      <c r="E11" s="31">
        <f>F11/(('Default &amp; Adjusted Growth Rates'!P37/1000)+1)^10</f>
        <v>564459.24430545629</v>
      </c>
      <c r="F11" s="31">
        <f>G11/(('Default &amp; Adjusted Growth Rates'!Q37/1000)+1)^10</f>
        <v>593325.76459088142</v>
      </c>
      <c r="G11" s="31">
        <f>H11/(('Default &amp; Adjusted Growth Rates'!R37/1000)+1)^10</f>
        <v>623668.52253526123</v>
      </c>
      <c r="H11" s="31">
        <f>I11/(('Default &amp; Adjusted Growth Rates'!S37/1000)+1)^10</f>
        <v>617459.82768401341</v>
      </c>
      <c r="I11" s="31">
        <f>J11/(('Default &amp; Adjusted Growth Rates'!T37/1000)+1)^10</f>
        <v>581396.68522903835</v>
      </c>
      <c r="J11" s="31">
        <f>K11/(('Default &amp; Adjusted Growth Rates'!U37/1000)+1)^10</f>
        <v>558554.98941305571</v>
      </c>
      <c r="K11" s="31">
        <f>L11/(('Default &amp; Adjusted Growth Rates'!V37/1000)+1)^10</f>
        <v>648225.86823534081</v>
      </c>
      <c r="L11" s="31">
        <f>M11/(('Default &amp; Adjusted Growth Rates'!W37/1000)+1)^10</f>
        <v>744913.60811979731</v>
      </c>
      <c r="M11" s="31">
        <v>890397</v>
      </c>
      <c r="N11" s="31">
        <v>1157922</v>
      </c>
      <c r="S11" s="31"/>
      <c r="T11" s="31"/>
    </row>
    <row r="12" spans="1:21" x14ac:dyDescent="0.25">
      <c r="A12" s="32" t="s">
        <v>77</v>
      </c>
      <c r="B12" s="32" t="s">
        <v>52</v>
      </c>
      <c r="C12" s="31">
        <f>D12/(('Default &amp; Adjusted Growth Rates'!N38/1000)+1)^10</f>
        <v>1077246.163623401</v>
      </c>
      <c r="D12" s="31">
        <f>E12/(('Default &amp; Adjusted Growth Rates'!O38/1000)+1)^10</f>
        <v>1066522.0490209409</v>
      </c>
      <c r="E12" s="31">
        <f>F12/(('Default &amp; Adjusted Growth Rates'!P38/1000)+1)^10</f>
        <v>1055904.6942639928</v>
      </c>
      <c r="F12" s="31">
        <f>G12/(('Default &amp; Adjusted Growth Rates'!Q38/1000)+1)^10</f>
        <v>1045393.0365455057</v>
      </c>
      <c r="G12" s="31">
        <f>H12/(('Default &amp; Adjusted Growth Rates'!R38/1000)+1)^10</f>
        <v>1066490.0751212735</v>
      </c>
      <c r="H12" s="31">
        <f>I12/(('Default &amp; Adjusted Growth Rates'!S38/1000)+1)^10</f>
        <v>1055873.0386683268</v>
      </c>
      <c r="I12" s="31">
        <f>J12/(('Default &amp; Adjusted Growth Rates'!T38/1000)+1)^10</f>
        <v>994204.08774938562</v>
      </c>
      <c r="J12" s="31">
        <f>K12/(('Default &amp; Adjusted Growth Rates'!U38/1000)+1)^10</f>
        <v>955144.16888790845</v>
      </c>
      <c r="K12" s="31">
        <f>L12/(('Default &amp; Adjusted Growth Rates'!V38/1000)+1)^10</f>
        <v>1108483.801779133</v>
      </c>
      <c r="L12" s="31">
        <f>M12/(('Default &amp; Adjusted Growth Rates'!W38/1000)+1)^10</f>
        <v>1273822.457245507</v>
      </c>
      <c r="M12" s="31">
        <v>1522603</v>
      </c>
      <c r="N12" s="31">
        <v>1980078</v>
      </c>
      <c r="S12" s="31"/>
      <c r="T12" s="31"/>
    </row>
    <row r="13" spans="1:21" x14ac:dyDescent="0.25">
      <c r="A13" s="32" t="s">
        <v>78</v>
      </c>
      <c r="B13" s="32" t="s">
        <v>78</v>
      </c>
      <c r="C13" s="31">
        <f>D13/(('Default &amp; Adjusted Growth Rates'!N39/1000)+1)^10</f>
        <v>2631169.962324582</v>
      </c>
      <c r="D13" s="31">
        <f>E13/(('Default &amp; Adjusted Growth Rates'!O39/1000)+1)^10</f>
        <v>2711179.254937462</v>
      </c>
      <c r="E13" s="31">
        <f>F13/(('Default &amp; Adjusted Growth Rates'!P39/1000)+1)^10</f>
        <v>2793621.4906882145</v>
      </c>
      <c r="F13" s="31">
        <f>G13/(('Default &amp; Adjusted Growth Rates'!Q39/1000)+1)^10</f>
        <v>2907399.3637104756</v>
      </c>
      <c r="G13" s="31">
        <f>H13/(('Default &amp; Adjusted Growth Rates'!R39/1000)+1)^10</f>
        <v>3025811.1516824248</v>
      </c>
      <c r="H13" s="31">
        <f>I13/(('Default &amp; Adjusted Growth Rates'!S39/1000)+1)^10</f>
        <v>2820553.2551703984</v>
      </c>
      <c r="I13" s="31">
        <f>J13/(('Default &amp; Adjusted Growth Rates'!T39/1000)+1)^10</f>
        <v>2709740.412365831</v>
      </c>
      <c r="J13" s="31">
        <f>K13/(('Default &amp; Adjusted Growth Rates'!U39/1000)+1)^10</f>
        <v>2656030.7651248574</v>
      </c>
      <c r="K13" s="31">
        <f>L13/(('Default &amp; Adjusted Growth Rates'!V39/1000)+1)^10</f>
        <v>3082432.1354501788</v>
      </c>
      <c r="L13" s="31">
        <f>M13/(('Default &amp; Adjusted Growth Rates'!W39/1000)+1)^10</f>
        <v>3542199.9588714042</v>
      </c>
      <c r="M13" s="31">
        <v>4234000</v>
      </c>
      <c r="N13" s="31">
        <v>5371000</v>
      </c>
      <c r="P13" s="31">
        <v>4234000</v>
      </c>
      <c r="Q13" s="31">
        <v>5371000</v>
      </c>
      <c r="S13" s="31"/>
      <c r="T13" s="31"/>
    </row>
    <row r="14" spans="1:21" x14ac:dyDescent="0.25">
      <c r="A14" s="32" t="s">
        <v>74</v>
      </c>
      <c r="B14" s="32" t="s">
        <v>74</v>
      </c>
      <c r="C14" s="31">
        <f>D14/(('Default &amp; Adjusted Growth Rates'!N40/1000)+1)^10</f>
        <v>5467536.8001590343</v>
      </c>
      <c r="D14" s="31">
        <f>E14/(('Default &amp; Adjusted Growth Rates'!O40/1000)+1)^10</f>
        <v>5413106.8163558422</v>
      </c>
      <c r="E14" s="31">
        <f>F14/(('Default &amp; Adjusted Growth Rates'!P40/1000)+1)^10</f>
        <v>5359218.6895615924</v>
      </c>
      <c r="F14" s="31">
        <f>G14/(('Default &amp; Adjusted Growth Rates'!Q40/1000)+1)^10</f>
        <v>5305867.0255248509</v>
      </c>
      <c r="G14" s="31">
        <f>H14/(('Default &amp; Adjusted Growth Rates'!R40/1000)+1)^10</f>
        <v>5412944.533602857</v>
      </c>
      <c r="H14" s="31">
        <f>I14/(('Default &amp; Adjusted Growth Rates'!S40/1000)+1)^10</f>
        <v>4995170.2914566696</v>
      </c>
      <c r="I14" s="31">
        <f>J14/(('Default &amp; Adjusted Growth Rates'!T40/1000)+1)^10</f>
        <v>4798921.9067560611</v>
      </c>
      <c r="J14" s="31">
        <f>K14/(('Default &amp; Adjusted Growth Rates'!U40/1000)+1)^10</f>
        <v>4798921.9067560611</v>
      </c>
      <c r="K14" s="31">
        <f>L14/(('Default &amp; Adjusted Growth Rates'!V40/1000)+1)^10</f>
        <v>5569344.7888979381</v>
      </c>
      <c r="L14" s="31">
        <f>M14/(('Default &amp; Adjusted Growth Rates'!W40/1000)+1)^10</f>
        <v>6400054.2478427589</v>
      </c>
      <c r="M14" s="31">
        <v>7650000</v>
      </c>
      <c r="N14" s="31">
        <v>10072000</v>
      </c>
      <c r="P14" s="31">
        <v>7650000</v>
      </c>
      <c r="Q14" s="31">
        <v>10072000</v>
      </c>
      <c r="S14" s="31"/>
      <c r="T14" s="31"/>
    </row>
    <row r="15" spans="1:21" x14ac:dyDescent="0.25">
      <c r="A15" s="32" t="s">
        <v>79</v>
      </c>
      <c r="B15" s="32" t="s">
        <v>74</v>
      </c>
      <c r="C15" s="31">
        <f>D15/(('Default &amp; Adjusted Growth Rates'!N41/1000)+1)^10</f>
        <v>1514971.7513623827</v>
      </c>
      <c r="D15" s="31">
        <f>E15/(('Default &amp; Adjusted Growth Rates'!O41/1000)+1)^10</f>
        <v>1530189.8247199522</v>
      </c>
      <c r="E15" s="31">
        <f>F15/(('Default &amp; Adjusted Growth Rates'!P41/1000)+1)^10</f>
        <v>1545560.765453767</v>
      </c>
      <c r="F15" s="31">
        <f>G15/(('Default &amp; Adjusted Growth Rates'!Q41/1000)+1)^10</f>
        <v>1561086.1091349975</v>
      </c>
      <c r="G15" s="31">
        <f>H15/(('Default &amp; Adjusted Growth Rates'!R41/1000)+1)^10</f>
        <v>1624665.6089684633</v>
      </c>
      <c r="H15" s="31">
        <f>I15/(('Default &amp; Adjusted Growth Rates'!S41/1000)+1)^10</f>
        <v>1529775.9583855392</v>
      </c>
      <c r="I15" s="31">
        <f>J15/(('Default &amp; Adjusted Growth Rates'!T41/1000)+1)^10</f>
        <v>1411706.9503437018</v>
      </c>
      <c r="J15" s="31">
        <f>K15/(('Default &amp; Adjusted Growth Rates'!U41/1000)+1)^10</f>
        <v>1356244.3349551116</v>
      </c>
      <c r="K15" s="31">
        <f>L15/(('Default &amp; Adjusted Growth Rates'!V41/1000)+1)^10</f>
        <v>1573976.9194244891</v>
      </c>
      <c r="L15" s="31">
        <f>M15/(('Default &amp; Adjusted Growth Rates'!W41/1000)+1)^10</f>
        <v>1808747.3573641889</v>
      </c>
      <c r="M15" s="31">
        <v>2162000</v>
      </c>
      <c r="N15" s="31">
        <v>2887000</v>
      </c>
      <c r="P15" s="31">
        <v>2162000</v>
      </c>
      <c r="Q15" s="31">
        <v>2887000</v>
      </c>
      <c r="S15" s="31"/>
      <c r="T15" s="31"/>
    </row>
    <row r="16" spans="1:21" x14ac:dyDescent="0.25">
      <c r="A16" s="32" t="s">
        <v>80</v>
      </c>
      <c r="B16" s="32" t="s">
        <v>81</v>
      </c>
      <c r="C16" s="31">
        <f>D16/(('Default &amp; Adjusted Growth Rates'!N42/1000)+1)^10</f>
        <v>1410005.060341317</v>
      </c>
      <c r="D16" s="31">
        <f>E16/(('Default &amp; Adjusted Growth Rates'!O42/1000)+1)^10</f>
        <v>1496926.5060145305</v>
      </c>
      <c r="E16" s="31">
        <f>F16/(('Default &amp; Adjusted Growth Rates'!P42/1000)+1)^10</f>
        <v>1589206.3280017218</v>
      </c>
      <c r="F16" s="31">
        <f>G16/(('Default &amp; Adjusted Growth Rates'!Q42/1000)+1)^10</f>
        <v>1704021.1907115555</v>
      </c>
      <c r="G16" s="31">
        <f>H16/(('Default &amp; Adjusted Growth Rates'!R42/1000)+1)^10</f>
        <v>1827131.0447430345</v>
      </c>
      <c r="H16" s="31">
        <f>I16/(('Default &amp; Adjusted Growth Rates'!S42/1000)+1)^10</f>
        <v>1737802.8463436097</v>
      </c>
      <c r="I16" s="31">
        <f>J16/(('Default &amp; Adjusted Growth Rates'!T42/1000)+1)^10</f>
        <v>1603678.2007604679</v>
      </c>
      <c r="J16" s="31">
        <f>K16/(('Default &amp; Adjusted Growth Rates'!U42/1000)+1)^10</f>
        <v>1540673.4905873053</v>
      </c>
      <c r="K16" s="31">
        <f>L16/(('Default &amp; Adjusted Growth Rates'!V42/1000)+1)^10</f>
        <v>1788014.4838605667</v>
      </c>
      <c r="L16" s="31">
        <f>M16/(('Default &amp; Adjusted Growth Rates'!W42/1000)+1)^10</f>
        <v>2054710.2264969693</v>
      </c>
      <c r="M16" s="31">
        <v>2456000</v>
      </c>
      <c r="N16" s="31">
        <v>2940000</v>
      </c>
      <c r="P16" s="31">
        <v>2456000</v>
      </c>
      <c r="Q16" s="31">
        <v>2940000</v>
      </c>
      <c r="S16" s="31"/>
      <c r="T16" s="31"/>
    </row>
    <row r="17" spans="1:20" x14ac:dyDescent="0.25">
      <c r="A17" s="32" t="s">
        <v>81</v>
      </c>
      <c r="B17" s="32" t="s">
        <v>81</v>
      </c>
      <c r="C17" s="31">
        <f>D17/(('Default &amp; Adjusted Growth Rates'!N43/1000)+1)^10</f>
        <v>3352898.5252271197</v>
      </c>
      <c r="D17" s="31">
        <f>E17/(('Default &amp; Adjusted Growth Rates'!O43/1000)+1)^10</f>
        <v>3559591.9586093938</v>
      </c>
      <c r="E17" s="31">
        <f>F17/(('Default &amp; Adjusted Growth Rates'!P43/1000)+1)^10</f>
        <v>3779027.2555112205</v>
      </c>
      <c r="F17" s="31">
        <f>G17/(('Default &amp; Adjusted Growth Rates'!Q43/1000)+1)^10</f>
        <v>4052049.3847798691</v>
      </c>
      <c r="G17" s="31">
        <f>H17/(('Default &amp; Adjusted Growth Rates'!R43/1000)+1)^10</f>
        <v>4344796.4533068091</v>
      </c>
      <c r="H17" s="31">
        <f>I17/(('Default &amp; Adjusted Growth Rates'!S43/1000)+1)^10</f>
        <v>4132379.9215518623</v>
      </c>
      <c r="I17" s="31">
        <f>J17/(('Default &amp; Adjusted Growth Rates'!T43/1000)+1)^10</f>
        <v>3813440.4091904904</v>
      </c>
      <c r="J17" s="31">
        <f>K17/(('Default &amp; Adjusted Growth Rates'!U43/1000)+1)^10</f>
        <v>3737854.3721600017</v>
      </c>
      <c r="K17" s="31">
        <f>L17/(('Default &amp; Adjusted Growth Rates'!V43/1000)+1)^10</f>
        <v>4424171.0172722572</v>
      </c>
      <c r="L17" s="31">
        <f>M17/(('Default &amp; Adjusted Growth Rates'!W43/1000)+1)^10</f>
        <v>5084069.2371425424</v>
      </c>
      <c r="M17" s="31">
        <v>6077000</v>
      </c>
      <c r="N17" s="31">
        <v>8115000</v>
      </c>
      <c r="P17" s="31">
        <v>6077000</v>
      </c>
      <c r="Q17" s="31">
        <v>8115000</v>
      </c>
      <c r="S17" s="31"/>
      <c r="T17" s="31"/>
    </row>
    <row r="18" spans="1:20" x14ac:dyDescent="0.25">
      <c r="A18" s="32" t="s">
        <v>82</v>
      </c>
      <c r="B18" s="32" t="s">
        <v>81</v>
      </c>
      <c r="C18" s="31">
        <f>D18/(('Default &amp; Adjusted Growth Rates'!N44/1000)+1)^10</f>
        <v>2960342.5714146378</v>
      </c>
      <c r="D18" s="31">
        <f>E18/(('Default &amp; Adjusted Growth Rates'!O44/1000)+1)^10</f>
        <v>3080910.6162680699</v>
      </c>
      <c r="E18" s="31">
        <f>F18/(('Default &amp; Adjusted Growth Rates'!P44/1000)+1)^10</f>
        <v>3206389.1243834728</v>
      </c>
      <c r="F18" s="31">
        <f>G18/(('Default &amp; Adjusted Growth Rates'!Q44/1000)+1)^10</f>
        <v>3370364.2875785939</v>
      </c>
      <c r="G18" s="31">
        <f>H18/(('Default &amp; Adjusted Growth Rates'!R44/1000)+1)^10</f>
        <v>3542725.1622709236</v>
      </c>
      <c r="H18" s="31">
        <f>I18/(('Default &amp; Adjusted Growth Rates'!S44/1000)+1)^10</f>
        <v>3507456.908896578</v>
      </c>
      <c r="I18" s="31">
        <f>J18/(('Default &amp; Adjusted Growth Rates'!T44/1000)+1)^10</f>
        <v>3236749.3221333795</v>
      </c>
      <c r="J18" s="31">
        <f>K18/(('Default &amp; Adjusted Growth Rates'!U44/1000)+1)^10</f>
        <v>3172593.8541387669</v>
      </c>
      <c r="K18" s="31">
        <f>L18/(('Default &amp; Adjusted Growth Rates'!V44/1000)+1)^10</f>
        <v>3755121.6236778512</v>
      </c>
      <c r="L18" s="31">
        <f>M18/(('Default &amp; Adjusted Growth Rates'!W44/1000)+1)^10</f>
        <v>4315226.1190029997</v>
      </c>
      <c r="M18" s="31">
        <v>5158000</v>
      </c>
      <c r="N18" s="31">
        <v>6787000</v>
      </c>
      <c r="P18" s="31">
        <v>5158000</v>
      </c>
      <c r="Q18" s="31">
        <v>6787000</v>
      </c>
      <c r="S18" s="31"/>
      <c r="T18" s="31"/>
    </row>
    <row r="19" spans="1:20" x14ac:dyDescent="0.25">
      <c r="A19" s="33" t="s">
        <v>136</v>
      </c>
      <c r="B19" s="57"/>
      <c r="C19" s="34">
        <f>SUM(C4:C18)-C4-C7-C10</f>
        <v>25836791.212484226</v>
      </c>
      <c r="D19" s="34">
        <f t="shared" ref="D19:N19" si="0">SUM(D4:D18)-D4-D7-D10</f>
        <v>26296979.84097011</v>
      </c>
      <c r="E19" s="34">
        <f t="shared" si="0"/>
        <v>26720918.32548276</v>
      </c>
      <c r="F19" s="34">
        <f t="shared" si="0"/>
        <v>27241864.640568871</v>
      </c>
      <c r="G19" s="34">
        <f t="shared" si="0"/>
        <v>28248247.037307683</v>
      </c>
      <c r="H19" s="34">
        <f t="shared" si="0"/>
        <v>26910115.856498405</v>
      </c>
      <c r="I19" s="34">
        <f t="shared" si="0"/>
        <v>25160754.923441045</v>
      </c>
      <c r="J19" s="34">
        <f t="shared" si="0"/>
        <v>24550780.170941245</v>
      </c>
      <c r="K19" s="34">
        <f t="shared" si="0"/>
        <v>28651618.029702969</v>
      </c>
      <c r="L19" s="34">
        <f t="shared" si="0"/>
        <v>32925221.301454797</v>
      </c>
      <c r="M19" s="34">
        <f t="shared" si="0"/>
        <v>39355595</v>
      </c>
      <c r="N19" s="34">
        <f t="shared" si="0"/>
        <v>50367595</v>
      </c>
      <c r="O19" s="35"/>
      <c r="P19" s="34">
        <v>39473000</v>
      </c>
      <c r="Q19" s="34">
        <v>50485000</v>
      </c>
      <c r="R19" s="35"/>
      <c r="S19" s="34"/>
      <c r="T19" s="34"/>
    </row>
    <row r="20" spans="1:20" x14ac:dyDescent="0.25">
      <c r="A20" s="14" t="s">
        <v>109</v>
      </c>
      <c r="B20" s="57"/>
      <c r="C20" s="34"/>
      <c r="D20" s="30">
        <f t="shared" ref="D20:N20" si="1">((D19/C19)^(1/10))*100-100</f>
        <v>0.17670198955457295</v>
      </c>
      <c r="E20" s="30">
        <f t="shared" si="1"/>
        <v>0.1600541391386372</v>
      </c>
      <c r="F20" s="30">
        <f t="shared" si="1"/>
        <v>0.19326867049565521</v>
      </c>
      <c r="G20" s="30">
        <f t="shared" si="1"/>
        <v>0.36342351415893859</v>
      </c>
      <c r="H20" s="30">
        <f t="shared" si="1"/>
        <v>-0.48411570239045432</v>
      </c>
      <c r="I20" s="30">
        <f t="shared" si="1"/>
        <v>-0.66991433941464607</v>
      </c>
      <c r="J20" s="30">
        <f t="shared" si="1"/>
        <v>-0.24511713310020866</v>
      </c>
      <c r="K20" s="30">
        <f t="shared" si="1"/>
        <v>1.5566544272049612</v>
      </c>
      <c r="L20" s="30">
        <f t="shared" si="1"/>
        <v>1.4000000000000057</v>
      </c>
      <c r="M20" s="30">
        <f t="shared" si="1"/>
        <v>1.7999999999999972</v>
      </c>
      <c r="N20" s="30">
        <f t="shared" si="1"/>
        <v>2.4977833155987952</v>
      </c>
      <c r="O20" s="35"/>
      <c r="P20" s="34"/>
      <c r="Q20" s="34"/>
      <c r="R20" s="35"/>
      <c r="S20" s="34"/>
      <c r="T20" s="34"/>
    </row>
    <row r="30" spans="1:20" x14ac:dyDescent="0.25">
      <c r="Q30" s="31" t="s">
        <v>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workbookViewId="0"/>
  </sheetViews>
  <sheetFormatPr defaultRowHeight="13.2" x14ac:dyDescent="0.25"/>
  <cols>
    <col min="1" max="1" width="22.5546875" style="32" customWidth="1"/>
    <col min="2" max="2" width="20.33203125" style="32" customWidth="1"/>
    <col min="3" max="3" width="13.5546875" style="32" customWidth="1"/>
    <col min="4" max="4" width="13.6640625" style="32" customWidth="1"/>
    <col min="5" max="5" width="12.44140625" style="32" customWidth="1"/>
    <col min="6" max="6" width="11.88671875" style="32" customWidth="1"/>
    <col min="7" max="7" width="12.44140625" style="32" customWidth="1"/>
    <col min="8" max="8" width="12.5546875" style="32" customWidth="1"/>
    <col min="9" max="9" width="12.33203125" style="32" customWidth="1"/>
    <col min="10" max="12" width="11.88671875" style="32" customWidth="1"/>
    <col min="13" max="13" width="12.6640625" style="32" customWidth="1"/>
    <col min="14" max="14" width="12" style="32" customWidth="1"/>
    <col min="15" max="15" width="9.109375" style="32"/>
    <col min="16" max="16" width="11.88671875" style="70" customWidth="1"/>
    <col min="17" max="17" width="13.88671875" style="70" customWidth="1"/>
    <col min="18" max="18" width="9.109375" style="32"/>
    <col min="19" max="19" width="11.88671875" style="32" customWidth="1"/>
    <col min="20" max="20" width="11.6640625" style="32" customWidth="1"/>
    <col min="21" max="251" width="9.109375" style="32"/>
    <col min="252" max="252" width="22.5546875" style="32" customWidth="1"/>
    <col min="253" max="253" width="20.33203125" style="32" customWidth="1"/>
    <col min="254" max="254" width="13.5546875" style="32" customWidth="1"/>
    <col min="255" max="255" width="13.6640625" style="32" customWidth="1"/>
    <col min="256" max="256" width="12.44140625" style="32" customWidth="1"/>
    <col min="257" max="257" width="11.88671875" style="32" customWidth="1"/>
    <col min="258" max="258" width="12.44140625" style="32" customWidth="1"/>
    <col min="259" max="259" width="12.5546875" style="32" customWidth="1"/>
    <col min="260" max="260" width="12.33203125" style="32" customWidth="1"/>
    <col min="261" max="263" width="11.88671875" style="32" customWidth="1"/>
    <col min="264" max="264" width="12.6640625" style="32" customWidth="1"/>
    <col min="265" max="265" width="12" style="32" customWidth="1"/>
    <col min="266" max="266" width="9.109375" style="32"/>
    <col min="267" max="267" width="11.88671875" style="32" customWidth="1"/>
    <col min="268" max="268" width="13.88671875" style="32" customWidth="1"/>
    <col min="269" max="269" width="9.109375" style="32"/>
    <col min="270" max="270" width="10.44140625" style="32" bestFit="1" customWidth="1"/>
    <col min="271" max="271" width="9.109375" style="32"/>
    <col min="272" max="272" width="9.44140625" style="32" bestFit="1" customWidth="1"/>
    <col min="273" max="273" width="9.109375" style="32"/>
    <col min="274" max="274" width="8.33203125" style="32" customWidth="1"/>
    <col min="275" max="275" width="11.88671875" style="32" customWidth="1"/>
    <col min="276" max="276" width="11.6640625" style="32" customWidth="1"/>
    <col min="277" max="507" width="9.109375" style="32"/>
    <col min="508" max="508" width="22.5546875" style="32" customWidth="1"/>
    <col min="509" max="509" width="20.33203125" style="32" customWidth="1"/>
    <col min="510" max="510" width="13.5546875" style="32" customWidth="1"/>
    <col min="511" max="511" width="13.6640625" style="32" customWidth="1"/>
    <col min="512" max="512" width="12.44140625" style="32" customWidth="1"/>
    <col min="513" max="513" width="11.88671875" style="32" customWidth="1"/>
    <col min="514" max="514" width="12.44140625" style="32" customWidth="1"/>
    <col min="515" max="515" width="12.5546875" style="32" customWidth="1"/>
    <col min="516" max="516" width="12.33203125" style="32" customWidth="1"/>
    <col min="517" max="519" width="11.88671875" style="32" customWidth="1"/>
    <col min="520" max="520" width="12.6640625" style="32" customWidth="1"/>
    <col min="521" max="521" width="12" style="32" customWidth="1"/>
    <col min="522" max="522" width="9.109375" style="32"/>
    <col min="523" max="523" width="11.88671875" style="32" customWidth="1"/>
    <col min="524" max="524" width="13.88671875" style="32" customWidth="1"/>
    <col min="525" max="525" width="9.109375" style="32"/>
    <col min="526" max="526" width="10.44140625" style="32" bestFit="1" customWidth="1"/>
    <col min="527" max="527" width="9.109375" style="32"/>
    <col min="528" max="528" width="9.44140625" style="32" bestFit="1" customWidth="1"/>
    <col min="529" max="529" width="9.109375" style="32"/>
    <col min="530" max="530" width="8.33203125" style="32" customWidth="1"/>
    <col min="531" max="531" width="11.88671875" style="32" customWidth="1"/>
    <col min="532" max="532" width="11.6640625" style="32" customWidth="1"/>
    <col min="533" max="763" width="9.109375" style="32"/>
    <col min="764" max="764" width="22.5546875" style="32" customWidth="1"/>
    <col min="765" max="765" width="20.33203125" style="32" customWidth="1"/>
    <col min="766" max="766" width="13.5546875" style="32" customWidth="1"/>
    <col min="767" max="767" width="13.6640625" style="32" customWidth="1"/>
    <col min="768" max="768" width="12.44140625" style="32" customWidth="1"/>
    <col min="769" max="769" width="11.88671875" style="32" customWidth="1"/>
    <col min="770" max="770" width="12.44140625" style="32" customWidth="1"/>
    <col min="771" max="771" width="12.5546875" style="32" customWidth="1"/>
    <col min="772" max="772" width="12.33203125" style="32" customWidth="1"/>
    <col min="773" max="775" width="11.88671875" style="32" customWidth="1"/>
    <col min="776" max="776" width="12.6640625" style="32" customWidth="1"/>
    <col min="777" max="777" width="12" style="32" customWidth="1"/>
    <col min="778" max="778" width="9.109375" style="32"/>
    <col min="779" max="779" width="11.88671875" style="32" customWidth="1"/>
    <col min="780" max="780" width="13.88671875" style="32" customWidth="1"/>
    <col min="781" max="781" width="9.109375" style="32"/>
    <col min="782" max="782" width="10.44140625" style="32" bestFit="1" customWidth="1"/>
    <col min="783" max="783" width="9.109375" style="32"/>
    <col min="784" max="784" width="9.44140625" style="32" bestFit="1" customWidth="1"/>
    <col min="785" max="785" width="9.109375" style="32"/>
    <col min="786" max="786" width="8.33203125" style="32" customWidth="1"/>
    <col min="787" max="787" width="11.88671875" style="32" customWidth="1"/>
    <col min="788" max="788" width="11.6640625" style="32" customWidth="1"/>
    <col min="789" max="1019" width="9.109375" style="32"/>
    <col min="1020" max="1020" width="22.5546875" style="32" customWidth="1"/>
    <col min="1021" max="1021" width="20.33203125" style="32" customWidth="1"/>
    <col min="1022" max="1022" width="13.5546875" style="32" customWidth="1"/>
    <col min="1023" max="1023" width="13.6640625" style="32" customWidth="1"/>
    <col min="1024" max="1024" width="12.44140625" style="32" customWidth="1"/>
    <col min="1025" max="1025" width="11.88671875" style="32" customWidth="1"/>
    <col min="1026" max="1026" width="12.44140625" style="32" customWidth="1"/>
    <col min="1027" max="1027" width="12.5546875" style="32" customWidth="1"/>
    <col min="1028" max="1028" width="12.33203125" style="32" customWidth="1"/>
    <col min="1029" max="1031" width="11.88671875" style="32" customWidth="1"/>
    <col min="1032" max="1032" width="12.6640625" style="32" customWidth="1"/>
    <col min="1033" max="1033" width="12" style="32" customWidth="1"/>
    <col min="1034" max="1034" width="9.109375" style="32"/>
    <col min="1035" max="1035" width="11.88671875" style="32" customWidth="1"/>
    <col min="1036" max="1036" width="13.88671875" style="32" customWidth="1"/>
    <col min="1037" max="1037" width="9.109375" style="32"/>
    <col min="1038" max="1038" width="10.44140625" style="32" bestFit="1" customWidth="1"/>
    <col min="1039" max="1039" width="9.109375" style="32"/>
    <col min="1040" max="1040" width="9.44140625" style="32" bestFit="1" customWidth="1"/>
    <col min="1041" max="1041" width="9.109375" style="32"/>
    <col min="1042" max="1042" width="8.33203125" style="32" customWidth="1"/>
    <col min="1043" max="1043" width="11.88671875" style="32" customWidth="1"/>
    <col min="1044" max="1044" width="11.6640625" style="32" customWidth="1"/>
    <col min="1045" max="1275" width="9.109375" style="32"/>
    <col min="1276" max="1276" width="22.5546875" style="32" customWidth="1"/>
    <col min="1277" max="1277" width="20.33203125" style="32" customWidth="1"/>
    <col min="1278" max="1278" width="13.5546875" style="32" customWidth="1"/>
    <col min="1279" max="1279" width="13.6640625" style="32" customWidth="1"/>
    <col min="1280" max="1280" width="12.44140625" style="32" customWidth="1"/>
    <col min="1281" max="1281" width="11.88671875" style="32" customWidth="1"/>
    <col min="1282" max="1282" width="12.44140625" style="32" customWidth="1"/>
    <col min="1283" max="1283" width="12.5546875" style="32" customWidth="1"/>
    <col min="1284" max="1284" width="12.33203125" style="32" customWidth="1"/>
    <col min="1285" max="1287" width="11.88671875" style="32" customWidth="1"/>
    <col min="1288" max="1288" width="12.6640625" style="32" customWidth="1"/>
    <col min="1289" max="1289" width="12" style="32" customWidth="1"/>
    <col min="1290" max="1290" width="9.109375" style="32"/>
    <col min="1291" max="1291" width="11.88671875" style="32" customWidth="1"/>
    <col min="1292" max="1292" width="13.88671875" style="32" customWidth="1"/>
    <col min="1293" max="1293" width="9.109375" style="32"/>
    <col min="1294" max="1294" width="10.44140625" style="32" bestFit="1" customWidth="1"/>
    <col min="1295" max="1295" width="9.109375" style="32"/>
    <col min="1296" max="1296" width="9.44140625" style="32" bestFit="1" customWidth="1"/>
    <col min="1297" max="1297" width="9.109375" style="32"/>
    <col min="1298" max="1298" width="8.33203125" style="32" customWidth="1"/>
    <col min="1299" max="1299" width="11.88671875" style="32" customWidth="1"/>
    <col min="1300" max="1300" width="11.6640625" style="32" customWidth="1"/>
    <col min="1301" max="1531" width="9.109375" style="32"/>
    <col min="1532" max="1532" width="22.5546875" style="32" customWidth="1"/>
    <col min="1533" max="1533" width="20.33203125" style="32" customWidth="1"/>
    <col min="1534" max="1534" width="13.5546875" style="32" customWidth="1"/>
    <col min="1535" max="1535" width="13.6640625" style="32" customWidth="1"/>
    <col min="1536" max="1536" width="12.44140625" style="32" customWidth="1"/>
    <col min="1537" max="1537" width="11.88671875" style="32" customWidth="1"/>
    <col min="1538" max="1538" width="12.44140625" style="32" customWidth="1"/>
    <col min="1539" max="1539" width="12.5546875" style="32" customWidth="1"/>
    <col min="1540" max="1540" width="12.33203125" style="32" customWidth="1"/>
    <col min="1541" max="1543" width="11.88671875" style="32" customWidth="1"/>
    <col min="1544" max="1544" width="12.6640625" style="32" customWidth="1"/>
    <col min="1545" max="1545" width="12" style="32" customWidth="1"/>
    <col min="1546" max="1546" width="9.109375" style="32"/>
    <col min="1547" max="1547" width="11.88671875" style="32" customWidth="1"/>
    <col min="1548" max="1548" width="13.88671875" style="32" customWidth="1"/>
    <col min="1549" max="1549" width="9.109375" style="32"/>
    <col min="1550" max="1550" width="10.44140625" style="32" bestFit="1" customWidth="1"/>
    <col min="1551" max="1551" width="9.109375" style="32"/>
    <col min="1552" max="1552" width="9.44140625" style="32" bestFit="1" customWidth="1"/>
    <col min="1553" max="1553" width="9.109375" style="32"/>
    <col min="1554" max="1554" width="8.33203125" style="32" customWidth="1"/>
    <col min="1555" max="1555" width="11.88671875" style="32" customWidth="1"/>
    <col min="1556" max="1556" width="11.6640625" style="32" customWidth="1"/>
    <col min="1557" max="1787" width="9.109375" style="32"/>
    <col min="1788" max="1788" width="22.5546875" style="32" customWidth="1"/>
    <col min="1789" max="1789" width="20.33203125" style="32" customWidth="1"/>
    <col min="1790" max="1790" width="13.5546875" style="32" customWidth="1"/>
    <col min="1791" max="1791" width="13.6640625" style="32" customWidth="1"/>
    <col min="1792" max="1792" width="12.44140625" style="32" customWidth="1"/>
    <col min="1793" max="1793" width="11.88671875" style="32" customWidth="1"/>
    <col min="1794" max="1794" width="12.44140625" style="32" customWidth="1"/>
    <col min="1795" max="1795" width="12.5546875" style="32" customWidth="1"/>
    <col min="1796" max="1796" width="12.33203125" style="32" customWidth="1"/>
    <col min="1797" max="1799" width="11.88671875" style="32" customWidth="1"/>
    <col min="1800" max="1800" width="12.6640625" style="32" customWidth="1"/>
    <col min="1801" max="1801" width="12" style="32" customWidth="1"/>
    <col min="1802" max="1802" width="9.109375" style="32"/>
    <col min="1803" max="1803" width="11.88671875" style="32" customWidth="1"/>
    <col min="1804" max="1804" width="13.88671875" style="32" customWidth="1"/>
    <col min="1805" max="1805" width="9.109375" style="32"/>
    <col min="1806" max="1806" width="10.44140625" style="32" bestFit="1" customWidth="1"/>
    <col min="1807" max="1807" width="9.109375" style="32"/>
    <col min="1808" max="1808" width="9.44140625" style="32" bestFit="1" customWidth="1"/>
    <col min="1809" max="1809" width="9.109375" style="32"/>
    <col min="1810" max="1810" width="8.33203125" style="32" customWidth="1"/>
    <col min="1811" max="1811" width="11.88671875" style="32" customWidth="1"/>
    <col min="1812" max="1812" width="11.6640625" style="32" customWidth="1"/>
    <col min="1813" max="2043" width="9.109375" style="32"/>
    <col min="2044" max="2044" width="22.5546875" style="32" customWidth="1"/>
    <col min="2045" max="2045" width="20.33203125" style="32" customWidth="1"/>
    <col min="2046" max="2046" width="13.5546875" style="32" customWidth="1"/>
    <col min="2047" max="2047" width="13.6640625" style="32" customWidth="1"/>
    <col min="2048" max="2048" width="12.44140625" style="32" customWidth="1"/>
    <col min="2049" max="2049" width="11.88671875" style="32" customWidth="1"/>
    <col min="2050" max="2050" width="12.44140625" style="32" customWidth="1"/>
    <col min="2051" max="2051" width="12.5546875" style="32" customWidth="1"/>
    <col min="2052" max="2052" width="12.33203125" style="32" customWidth="1"/>
    <col min="2053" max="2055" width="11.88671875" style="32" customWidth="1"/>
    <col min="2056" max="2056" width="12.6640625" style="32" customWidth="1"/>
    <col min="2057" max="2057" width="12" style="32" customWidth="1"/>
    <col min="2058" max="2058" width="9.109375" style="32"/>
    <col min="2059" max="2059" width="11.88671875" style="32" customWidth="1"/>
    <col min="2060" max="2060" width="13.88671875" style="32" customWidth="1"/>
    <col min="2061" max="2061" width="9.109375" style="32"/>
    <col min="2062" max="2062" width="10.44140625" style="32" bestFit="1" customWidth="1"/>
    <col min="2063" max="2063" width="9.109375" style="32"/>
    <col min="2064" max="2064" width="9.44140625" style="32" bestFit="1" customWidth="1"/>
    <col min="2065" max="2065" width="9.109375" style="32"/>
    <col min="2066" max="2066" width="8.33203125" style="32" customWidth="1"/>
    <col min="2067" max="2067" width="11.88671875" style="32" customWidth="1"/>
    <col min="2068" max="2068" width="11.6640625" style="32" customWidth="1"/>
    <col min="2069" max="2299" width="9.109375" style="32"/>
    <col min="2300" max="2300" width="22.5546875" style="32" customWidth="1"/>
    <col min="2301" max="2301" width="20.33203125" style="32" customWidth="1"/>
    <col min="2302" max="2302" width="13.5546875" style="32" customWidth="1"/>
    <col min="2303" max="2303" width="13.6640625" style="32" customWidth="1"/>
    <col min="2304" max="2304" width="12.44140625" style="32" customWidth="1"/>
    <col min="2305" max="2305" width="11.88671875" style="32" customWidth="1"/>
    <col min="2306" max="2306" width="12.44140625" style="32" customWidth="1"/>
    <col min="2307" max="2307" width="12.5546875" style="32" customWidth="1"/>
    <col min="2308" max="2308" width="12.33203125" style="32" customWidth="1"/>
    <col min="2309" max="2311" width="11.88671875" style="32" customWidth="1"/>
    <col min="2312" max="2312" width="12.6640625" style="32" customWidth="1"/>
    <col min="2313" max="2313" width="12" style="32" customWidth="1"/>
    <col min="2314" max="2314" width="9.109375" style="32"/>
    <col min="2315" max="2315" width="11.88671875" style="32" customWidth="1"/>
    <col min="2316" max="2316" width="13.88671875" style="32" customWidth="1"/>
    <col min="2317" max="2317" width="9.109375" style="32"/>
    <col min="2318" max="2318" width="10.44140625" style="32" bestFit="1" customWidth="1"/>
    <col min="2319" max="2319" width="9.109375" style="32"/>
    <col min="2320" max="2320" width="9.44140625" style="32" bestFit="1" customWidth="1"/>
    <col min="2321" max="2321" width="9.109375" style="32"/>
    <col min="2322" max="2322" width="8.33203125" style="32" customWidth="1"/>
    <col min="2323" max="2323" width="11.88671875" style="32" customWidth="1"/>
    <col min="2324" max="2324" width="11.6640625" style="32" customWidth="1"/>
    <col min="2325" max="2555" width="9.109375" style="32"/>
    <col min="2556" max="2556" width="22.5546875" style="32" customWidth="1"/>
    <col min="2557" max="2557" width="20.33203125" style="32" customWidth="1"/>
    <col min="2558" max="2558" width="13.5546875" style="32" customWidth="1"/>
    <col min="2559" max="2559" width="13.6640625" style="32" customWidth="1"/>
    <col min="2560" max="2560" width="12.44140625" style="32" customWidth="1"/>
    <col min="2561" max="2561" width="11.88671875" style="32" customWidth="1"/>
    <col min="2562" max="2562" width="12.44140625" style="32" customWidth="1"/>
    <col min="2563" max="2563" width="12.5546875" style="32" customWidth="1"/>
    <col min="2564" max="2564" width="12.33203125" style="32" customWidth="1"/>
    <col min="2565" max="2567" width="11.88671875" style="32" customWidth="1"/>
    <col min="2568" max="2568" width="12.6640625" style="32" customWidth="1"/>
    <col min="2569" max="2569" width="12" style="32" customWidth="1"/>
    <col min="2570" max="2570" width="9.109375" style="32"/>
    <col min="2571" max="2571" width="11.88671875" style="32" customWidth="1"/>
    <col min="2572" max="2572" width="13.88671875" style="32" customWidth="1"/>
    <col min="2573" max="2573" width="9.109375" style="32"/>
    <col min="2574" max="2574" width="10.44140625" style="32" bestFit="1" customWidth="1"/>
    <col min="2575" max="2575" width="9.109375" style="32"/>
    <col min="2576" max="2576" width="9.44140625" style="32" bestFit="1" customWidth="1"/>
    <col min="2577" max="2577" width="9.109375" style="32"/>
    <col min="2578" max="2578" width="8.33203125" style="32" customWidth="1"/>
    <col min="2579" max="2579" width="11.88671875" style="32" customWidth="1"/>
    <col min="2580" max="2580" width="11.6640625" style="32" customWidth="1"/>
    <col min="2581" max="2811" width="9.109375" style="32"/>
    <col min="2812" max="2812" width="22.5546875" style="32" customWidth="1"/>
    <col min="2813" max="2813" width="20.33203125" style="32" customWidth="1"/>
    <col min="2814" max="2814" width="13.5546875" style="32" customWidth="1"/>
    <col min="2815" max="2815" width="13.6640625" style="32" customWidth="1"/>
    <col min="2816" max="2816" width="12.44140625" style="32" customWidth="1"/>
    <col min="2817" max="2817" width="11.88671875" style="32" customWidth="1"/>
    <col min="2818" max="2818" width="12.44140625" style="32" customWidth="1"/>
    <col min="2819" max="2819" width="12.5546875" style="32" customWidth="1"/>
    <col min="2820" max="2820" width="12.33203125" style="32" customWidth="1"/>
    <col min="2821" max="2823" width="11.88671875" style="32" customWidth="1"/>
    <col min="2824" max="2824" width="12.6640625" style="32" customWidth="1"/>
    <col min="2825" max="2825" width="12" style="32" customWidth="1"/>
    <col min="2826" max="2826" width="9.109375" style="32"/>
    <col min="2827" max="2827" width="11.88671875" style="32" customWidth="1"/>
    <col min="2828" max="2828" width="13.88671875" style="32" customWidth="1"/>
    <col min="2829" max="2829" width="9.109375" style="32"/>
    <col min="2830" max="2830" width="10.44140625" style="32" bestFit="1" customWidth="1"/>
    <col min="2831" max="2831" width="9.109375" style="32"/>
    <col min="2832" max="2832" width="9.44140625" style="32" bestFit="1" customWidth="1"/>
    <col min="2833" max="2833" width="9.109375" style="32"/>
    <col min="2834" max="2834" width="8.33203125" style="32" customWidth="1"/>
    <col min="2835" max="2835" width="11.88671875" style="32" customWidth="1"/>
    <col min="2836" max="2836" width="11.6640625" style="32" customWidth="1"/>
    <col min="2837" max="3067" width="9.109375" style="32"/>
    <col min="3068" max="3068" width="22.5546875" style="32" customWidth="1"/>
    <col min="3069" max="3069" width="20.33203125" style="32" customWidth="1"/>
    <col min="3070" max="3070" width="13.5546875" style="32" customWidth="1"/>
    <col min="3071" max="3071" width="13.6640625" style="32" customWidth="1"/>
    <col min="3072" max="3072" width="12.44140625" style="32" customWidth="1"/>
    <col min="3073" max="3073" width="11.88671875" style="32" customWidth="1"/>
    <col min="3074" max="3074" width="12.44140625" style="32" customWidth="1"/>
    <col min="3075" max="3075" width="12.5546875" style="32" customWidth="1"/>
    <col min="3076" max="3076" width="12.33203125" style="32" customWidth="1"/>
    <col min="3077" max="3079" width="11.88671875" style="32" customWidth="1"/>
    <col min="3080" max="3080" width="12.6640625" style="32" customWidth="1"/>
    <col min="3081" max="3081" width="12" style="32" customWidth="1"/>
    <col min="3082" max="3082" width="9.109375" style="32"/>
    <col min="3083" max="3083" width="11.88671875" style="32" customWidth="1"/>
    <col min="3084" max="3084" width="13.88671875" style="32" customWidth="1"/>
    <col min="3085" max="3085" width="9.109375" style="32"/>
    <col min="3086" max="3086" width="10.44140625" style="32" bestFit="1" customWidth="1"/>
    <col min="3087" max="3087" width="9.109375" style="32"/>
    <col min="3088" max="3088" width="9.44140625" style="32" bestFit="1" customWidth="1"/>
    <col min="3089" max="3089" width="9.109375" style="32"/>
    <col min="3090" max="3090" width="8.33203125" style="32" customWidth="1"/>
    <col min="3091" max="3091" width="11.88671875" style="32" customWidth="1"/>
    <col min="3092" max="3092" width="11.6640625" style="32" customWidth="1"/>
    <col min="3093" max="3323" width="9.109375" style="32"/>
    <col min="3324" max="3324" width="22.5546875" style="32" customWidth="1"/>
    <col min="3325" max="3325" width="20.33203125" style="32" customWidth="1"/>
    <col min="3326" max="3326" width="13.5546875" style="32" customWidth="1"/>
    <col min="3327" max="3327" width="13.6640625" style="32" customWidth="1"/>
    <col min="3328" max="3328" width="12.44140625" style="32" customWidth="1"/>
    <col min="3329" max="3329" width="11.88671875" style="32" customWidth="1"/>
    <col min="3330" max="3330" width="12.44140625" style="32" customWidth="1"/>
    <col min="3331" max="3331" width="12.5546875" style="32" customWidth="1"/>
    <col min="3332" max="3332" width="12.33203125" style="32" customWidth="1"/>
    <col min="3333" max="3335" width="11.88671875" style="32" customWidth="1"/>
    <col min="3336" max="3336" width="12.6640625" style="32" customWidth="1"/>
    <col min="3337" max="3337" width="12" style="32" customWidth="1"/>
    <col min="3338" max="3338" width="9.109375" style="32"/>
    <col min="3339" max="3339" width="11.88671875" style="32" customWidth="1"/>
    <col min="3340" max="3340" width="13.88671875" style="32" customWidth="1"/>
    <col min="3341" max="3341" width="9.109375" style="32"/>
    <col min="3342" max="3342" width="10.44140625" style="32" bestFit="1" customWidth="1"/>
    <col min="3343" max="3343" width="9.109375" style="32"/>
    <col min="3344" max="3344" width="9.44140625" style="32" bestFit="1" customWidth="1"/>
    <col min="3345" max="3345" width="9.109375" style="32"/>
    <col min="3346" max="3346" width="8.33203125" style="32" customWidth="1"/>
    <col min="3347" max="3347" width="11.88671875" style="32" customWidth="1"/>
    <col min="3348" max="3348" width="11.6640625" style="32" customWidth="1"/>
    <col min="3349" max="3579" width="9.109375" style="32"/>
    <col min="3580" max="3580" width="22.5546875" style="32" customWidth="1"/>
    <col min="3581" max="3581" width="20.33203125" style="32" customWidth="1"/>
    <col min="3582" max="3582" width="13.5546875" style="32" customWidth="1"/>
    <col min="3583" max="3583" width="13.6640625" style="32" customWidth="1"/>
    <col min="3584" max="3584" width="12.44140625" style="32" customWidth="1"/>
    <col min="3585" max="3585" width="11.88671875" style="32" customWidth="1"/>
    <col min="3586" max="3586" width="12.44140625" style="32" customWidth="1"/>
    <col min="3587" max="3587" width="12.5546875" style="32" customWidth="1"/>
    <col min="3588" max="3588" width="12.33203125" style="32" customWidth="1"/>
    <col min="3589" max="3591" width="11.88671875" style="32" customWidth="1"/>
    <col min="3592" max="3592" width="12.6640625" style="32" customWidth="1"/>
    <col min="3593" max="3593" width="12" style="32" customWidth="1"/>
    <col min="3594" max="3594" width="9.109375" style="32"/>
    <col min="3595" max="3595" width="11.88671875" style="32" customWidth="1"/>
    <col min="3596" max="3596" width="13.88671875" style="32" customWidth="1"/>
    <col min="3597" max="3597" width="9.109375" style="32"/>
    <col min="3598" max="3598" width="10.44140625" style="32" bestFit="1" customWidth="1"/>
    <col min="3599" max="3599" width="9.109375" style="32"/>
    <col min="3600" max="3600" width="9.44140625" style="32" bestFit="1" customWidth="1"/>
    <col min="3601" max="3601" width="9.109375" style="32"/>
    <col min="3602" max="3602" width="8.33203125" style="32" customWidth="1"/>
    <col min="3603" max="3603" width="11.88671875" style="32" customWidth="1"/>
    <col min="3604" max="3604" width="11.6640625" style="32" customWidth="1"/>
    <col min="3605" max="3835" width="9.109375" style="32"/>
    <col min="3836" max="3836" width="22.5546875" style="32" customWidth="1"/>
    <col min="3837" max="3837" width="20.33203125" style="32" customWidth="1"/>
    <col min="3838" max="3838" width="13.5546875" style="32" customWidth="1"/>
    <col min="3839" max="3839" width="13.6640625" style="32" customWidth="1"/>
    <col min="3840" max="3840" width="12.44140625" style="32" customWidth="1"/>
    <col min="3841" max="3841" width="11.88671875" style="32" customWidth="1"/>
    <col min="3842" max="3842" width="12.44140625" style="32" customWidth="1"/>
    <col min="3843" max="3843" width="12.5546875" style="32" customWidth="1"/>
    <col min="3844" max="3844" width="12.33203125" style="32" customWidth="1"/>
    <col min="3845" max="3847" width="11.88671875" style="32" customWidth="1"/>
    <col min="3848" max="3848" width="12.6640625" style="32" customWidth="1"/>
    <col min="3849" max="3849" width="12" style="32" customWidth="1"/>
    <col min="3850" max="3850" width="9.109375" style="32"/>
    <col min="3851" max="3851" width="11.88671875" style="32" customWidth="1"/>
    <col min="3852" max="3852" width="13.88671875" style="32" customWidth="1"/>
    <col min="3853" max="3853" width="9.109375" style="32"/>
    <col min="3854" max="3854" width="10.44140625" style="32" bestFit="1" customWidth="1"/>
    <col min="3855" max="3855" width="9.109375" style="32"/>
    <col min="3856" max="3856" width="9.44140625" style="32" bestFit="1" customWidth="1"/>
    <col min="3857" max="3857" width="9.109375" style="32"/>
    <col min="3858" max="3858" width="8.33203125" style="32" customWidth="1"/>
    <col min="3859" max="3859" width="11.88671875" style="32" customWidth="1"/>
    <col min="3860" max="3860" width="11.6640625" style="32" customWidth="1"/>
    <col min="3861" max="4091" width="9.109375" style="32"/>
    <col min="4092" max="4092" width="22.5546875" style="32" customWidth="1"/>
    <col min="4093" max="4093" width="20.33203125" style="32" customWidth="1"/>
    <col min="4094" max="4094" width="13.5546875" style="32" customWidth="1"/>
    <col min="4095" max="4095" width="13.6640625" style="32" customWidth="1"/>
    <col min="4096" max="4096" width="12.44140625" style="32" customWidth="1"/>
    <col min="4097" max="4097" width="11.88671875" style="32" customWidth="1"/>
    <col min="4098" max="4098" width="12.44140625" style="32" customWidth="1"/>
    <col min="4099" max="4099" width="12.5546875" style="32" customWidth="1"/>
    <col min="4100" max="4100" width="12.33203125" style="32" customWidth="1"/>
    <col min="4101" max="4103" width="11.88671875" style="32" customWidth="1"/>
    <col min="4104" max="4104" width="12.6640625" style="32" customWidth="1"/>
    <col min="4105" max="4105" width="12" style="32" customWidth="1"/>
    <col min="4106" max="4106" width="9.109375" style="32"/>
    <col min="4107" max="4107" width="11.88671875" style="32" customWidth="1"/>
    <col min="4108" max="4108" width="13.88671875" style="32" customWidth="1"/>
    <col min="4109" max="4109" width="9.109375" style="32"/>
    <col min="4110" max="4110" width="10.44140625" style="32" bestFit="1" customWidth="1"/>
    <col min="4111" max="4111" width="9.109375" style="32"/>
    <col min="4112" max="4112" width="9.44140625" style="32" bestFit="1" customWidth="1"/>
    <col min="4113" max="4113" width="9.109375" style="32"/>
    <col min="4114" max="4114" width="8.33203125" style="32" customWidth="1"/>
    <col min="4115" max="4115" width="11.88671875" style="32" customWidth="1"/>
    <col min="4116" max="4116" width="11.6640625" style="32" customWidth="1"/>
    <col min="4117" max="4347" width="9.109375" style="32"/>
    <col min="4348" max="4348" width="22.5546875" style="32" customWidth="1"/>
    <col min="4349" max="4349" width="20.33203125" style="32" customWidth="1"/>
    <col min="4350" max="4350" width="13.5546875" style="32" customWidth="1"/>
    <col min="4351" max="4351" width="13.6640625" style="32" customWidth="1"/>
    <col min="4352" max="4352" width="12.44140625" style="32" customWidth="1"/>
    <col min="4353" max="4353" width="11.88671875" style="32" customWidth="1"/>
    <col min="4354" max="4354" width="12.44140625" style="32" customWidth="1"/>
    <col min="4355" max="4355" width="12.5546875" style="32" customWidth="1"/>
    <col min="4356" max="4356" width="12.33203125" style="32" customWidth="1"/>
    <col min="4357" max="4359" width="11.88671875" style="32" customWidth="1"/>
    <col min="4360" max="4360" width="12.6640625" style="32" customWidth="1"/>
    <col min="4361" max="4361" width="12" style="32" customWidth="1"/>
    <col min="4362" max="4362" width="9.109375" style="32"/>
    <col min="4363" max="4363" width="11.88671875" style="32" customWidth="1"/>
    <col min="4364" max="4364" width="13.88671875" style="32" customWidth="1"/>
    <col min="4365" max="4365" width="9.109375" style="32"/>
    <col min="4366" max="4366" width="10.44140625" style="32" bestFit="1" customWidth="1"/>
    <col min="4367" max="4367" width="9.109375" style="32"/>
    <col min="4368" max="4368" width="9.44140625" style="32" bestFit="1" customWidth="1"/>
    <col min="4369" max="4369" width="9.109375" style="32"/>
    <col min="4370" max="4370" width="8.33203125" style="32" customWidth="1"/>
    <col min="4371" max="4371" width="11.88671875" style="32" customWidth="1"/>
    <col min="4372" max="4372" width="11.6640625" style="32" customWidth="1"/>
    <col min="4373" max="4603" width="9.109375" style="32"/>
    <col min="4604" max="4604" width="22.5546875" style="32" customWidth="1"/>
    <col min="4605" max="4605" width="20.33203125" style="32" customWidth="1"/>
    <col min="4606" max="4606" width="13.5546875" style="32" customWidth="1"/>
    <col min="4607" max="4607" width="13.6640625" style="32" customWidth="1"/>
    <col min="4608" max="4608" width="12.44140625" style="32" customWidth="1"/>
    <col min="4609" max="4609" width="11.88671875" style="32" customWidth="1"/>
    <col min="4610" max="4610" width="12.44140625" style="32" customWidth="1"/>
    <col min="4611" max="4611" width="12.5546875" style="32" customWidth="1"/>
    <col min="4612" max="4612" width="12.33203125" style="32" customWidth="1"/>
    <col min="4613" max="4615" width="11.88671875" style="32" customWidth="1"/>
    <col min="4616" max="4616" width="12.6640625" style="32" customWidth="1"/>
    <col min="4617" max="4617" width="12" style="32" customWidth="1"/>
    <col min="4618" max="4618" width="9.109375" style="32"/>
    <col min="4619" max="4619" width="11.88671875" style="32" customWidth="1"/>
    <col min="4620" max="4620" width="13.88671875" style="32" customWidth="1"/>
    <col min="4621" max="4621" width="9.109375" style="32"/>
    <col min="4622" max="4622" width="10.44140625" style="32" bestFit="1" customWidth="1"/>
    <col min="4623" max="4623" width="9.109375" style="32"/>
    <col min="4624" max="4624" width="9.44140625" style="32" bestFit="1" customWidth="1"/>
    <col min="4625" max="4625" width="9.109375" style="32"/>
    <col min="4626" max="4626" width="8.33203125" style="32" customWidth="1"/>
    <col min="4627" max="4627" width="11.88671875" style="32" customWidth="1"/>
    <col min="4628" max="4628" width="11.6640625" style="32" customWidth="1"/>
    <col min="4629" max="4859" width="9.109375" style="32"/>
    <col min="4860" max="4860" width="22.5546875" style="32" customWidth="1"/>
    <col min="4861" max="4861" width="20.33203125" style="32" customWidth="1"/>
    <col min="4862" max="4862" width="13.5546875" style="32" customWidth="1"/>
    <col min="4863" max="4863" width="13.6640625" style="32" customWidth="1"/>
    <col min="4864" max="4864" width="12.44140625" style="32" customWidth="1"/>
    <col min="4865" max="4865" width="11.88671875" style="32" customWidth="1"/>
    <col min="4866" max="4866" width="12.44140625" style="32" customWidth="1"/>
    <col min="4867" max="4867" width="12.5546875" style="32" customWidth="1"/>
    <col min="4868" max="4868" width="12.33203125" style="32" customWidth="1"/>
    <col min="4869" max="4871" width="11.88671875" style="32" customWidth="1"/>
    <col min="4872" max="4872" width="12.6640625" style="32" customWidth="1"/>
    <col min="4873" max="4873" width="12" style="32" customWidth="1"/>
    <col min="4874" max="4874" width="9.109375" style="32"/>
    <col min="4875" max="4875" width="11.88671875" style="32" customWidth="1"/>
    <col min="4876" max="4876" width="13.88671875" style="32" customWidth="1"/>
    <col min="4877" max="4877" width="9.109375" style="32"/>
    <col min="4878" max="4878" width="10.44140625" style="32" bestFit="1" customWidth="1"/>
    <col min="4879" max="4879" width="9.109375" style="32"/>
    <col min="4880" max="4880" width="9.44140625" style="32" bestFit="1" customWidth="1"/>
    <col min="4881" max="4881" width="9.109375" style="32"/>
    <col min="4882" max="4882" width="8.33203125" style="32" customWidth="1"/>
    <col min="4883" max="4883" width="11.88671875" style="32" customWidth="1"/>
    <col min="4884" max="4884" width="11.6640625" style="32" customWidth="1"/>
    <col min="4885" max="5115" width="9.109375" style="32"/>
    <col min="5116" max="5116" width="22.5546875" style="32" customWidth="1"/>
    <col min="5117" max="5117" width="20.33203125" style="32" customWidth="1"/>
    <col min="5118" max="5118" width="13.5546875" style="32" customWidth="1"/>
    <col min="5119" max="5119" width="13.6640625" style="32" customWidth="1"/>
    <col min="5120" max="5120" width="12.44140625" style="32" customWidth="1"/>
    <col min="5121" max="5121" width="11.88671875" style="32" customWidth="1"/>
    <col min="5122" max="5122" width="12.44140625" style="32" customWidth="1"/>
    <col min="5123" max="5123" width="12.5546875" style="32" customWidth="1"/>
    <col min="5124" max="5124" width="12.33203125" style="32" customWidth="1"/>
    <col min="5125" max="5127" width="11.88671875" style="32" customWidth="1"/>
    <col min="5128" max="5128" width="12.6640625" style="32" customWidth="1"/>
    <col min="5129" max="5129" width="12" style="32" customWidth="1"/>
    <col min="5130" max="5130" width="9.109375" style="32"/>
    <col min="5131" max="5131" width="11.88671875" style="32" customWidth="1"/>
    <col min="5132" max="5132" width="13.88671875" style="32" customWidth="1"/>
    <col min="5133" max="5133" width="9.109375" style="32"/>
    <col min="5134" max="5134" width="10.44140625" style="32" bestFit="1" customWidth="1"/>
    <col min="5135" max="5135" width="9.109375" style="32"/>
    <col min="5136" max="5136" width="9.44140625" style="32" bestFit="1" customWidth="1"/>
    <col min="5137" max="5137" width="9.109375" style="32"/>
    <col min="5138" max="5138" width="8.33203125" style="32" customWidth="1"/>
    <col min="5139" max="5139" width="11.88671875" style="32" customWidth="1"/>
    <col min="5140" max="5140" width="11.6640625" style="32" customWidth="1"/>
    <col min="5141" max="5371" width="9.109375" style="32"/>
    <col min="5372" max="5372" width="22.5546875" style="32" customWidth="1"/>
    <col min="5373" max="5373" width="20.33203125" style="32" customWidth="1"/>
    <col min="5374" max="5374" width="13.5546875" style="32" customWidth="1"/>
    <col min="5375" max="5375" width="13.6640625" style="32" customWidth="1"/>
    <col min="5376" max="5376" width="12.44140625" style="32" customWidth="1"/>
    <col min="5377" max="5377" width="11.88671875" style="32" customWidth="1"/>
    <col min="5378" max="5378" width="12.44140625" style="32" customWidth="1"/>
    <col min="5379" max="5379" width="12.5546875" style="32" customWidth="1"/>
    <col min="5380" max="5380" width="12.33203125" style="32" customWidth="1"/>
    <col min="5381" max="5383" width="11.88671875" style="32" customWidth="1"/>
    <col min="5384" max="5384" width="12.6640625" style="32" customWidth="1"/>
    <col min="5385" max="5385" width="12" style="32" customWidth="1"/>
    <col min="5386" max="5386" width="9.109375" style="32"/>
    <col min="5387" max="5387" width="11.88671875" style="32" customWidth="1"/>
    <col min="5388" max="5388" width="13.88671875" style="32" customWidth="1"/>
    <col min="5389" max="5389" width="9.109375" style="32"/>
    <col min="5390" max="5390" width="10.44140625" style="32" bestFit="1" customWidth="1"/>
    <col min="5391" max="5391" width="9.109375" style="32"/>
    <col min="5392" max="5392" width="9.44140625" style="32" bestFit="1" customWidth="1"/>
    <col min="5393" max="5393" width="9.109375" style="32"/>
    <col min="5394" max="5394" width="8.33203125" style="32" customWidth="1"/>
    <col min="5395" max="5395" width="11.88671875" style="32" customWidth="1"/>
    <col min="5396" max="5396" width="11.6640625" style="32" customWidth="1"/>
    <col min="5397" max="5627" width="9.109375" style="32"/>
    <col min="5628" max="5628" width="22.5546875" style="32" customWidth="1"/>
    <col min="5629" max="5629" width="20.33203125" style="32" customWidth="1"/>
    <col min="5630" max="5630" width="13.5546875" style="32" customWidth="1"/>
    <col min="5631" max="5631" width="13.6640625" style="32" customWidth="1"/>
    <col min="5632" max="5632" width="12.44140625" style="32" customWidth="1"/>
    <col min="5633" max="5633" width="11.88671875" style="32" customWidth="1"/>
    <col min="5634" max="5634" width="12.44140625" style="32" customWidth="1"/>
    <col min="5635" max="5635" width="12.5546875" style="32" customWidth="1"/>
    <col min="5636" max="5636" width="12.33203125" style="32" customWidth="1"/>
    <col min="5637" max="5639" width="11.88671875" style="32" customWidth="1"/>
    <col min="5640" max="5640" width="12.6640625" style="32" customWidth="1"/>
    <col min="5641" max="5641" width="12" style="32" customWidth="1"/>
    <col min="5642" max="5642" width="9.109375" style="32"/>
    <col min="5643" max="5643" width="11.88671875" style="32" customWidth="1"/>
    <col min="5644" max="5644" width="13.88671875" style="32" customWidth="1"/>
    <col min="5645" max="5645" width="9.109375" style="32"/>
    <col min="5646" max="5646" width="10.44140625" style="32" bestFit="1" customWidth="1"/>
    <col min="5647" max="5647" width="9.109375" style="32"/>
    <col min="5648" max="5648" width="9.44140625" style="32" bestFit="1" customWidth="1"/>
    <col min="5649" max="5649" width="9.109375" style="32"/>
    <col min="5650" max="5650" width="8.33203125" style="32" customWidth="1"/>
    <col min="5651" max="5651" width="11.88671875" style="32" customWidth="1"/>
    <col min="5652" max="5652" width="11.6640625" style="32" customWidth="1"/>
    <col min="5653" max="5883" width="9.109375" style="32"/>
    <col min="5884" max="5884" width="22.5546875" style="32" customWidth="1"/>
    <col min="5885" max="5885" width="20.33203125" style="32" customWidth="1"/>
    <col min="5886" max="5886" width="13.5546875" style="32" customWidth="1"/>
    <col min="5887" max="5887" width="13.6640625" style="32" customWidth="1"/>
    <col min="5888" max="5888" width="12.44140625" style="32" customWidth="1"/>
    <col min="5889" max="5889" width="11.88671875" style="32" customWidth="1"/>
    <col min="5890" max="5890" width="12.44140625" style="32" customWidth="1"/>
    <col min="5891" max="5891" width="12.5546875" style="32" customWidth="1"/>
    <col min="5892" max="5892" width="12.33203125" style="32" customWidth="1"/>
    <col min="5893" max="5895" width="11.88671875" style="32" customWidth="1"/>
    <col min="5896" max="5896" width="12.6640625" style="32" customWidth="1"/>
    <col min="5897" max="5897" width="12" style="32" customWidth="1"/>
    <col min="5898" max="5898" width="9.109375" style="32"/>
    <col min="5899" max="5899" width="11.88671875" style="32" customWidth="1"/>
    <col min="5900" max="5900" width="13.88671875" style="32" customWidth="1"/>
    <col min="5901" max="5901" width="9.109375" style="32"/>
    <col min="5902" max="5902" width="10.44140625" style="32" bestFit="1" customWidth="1"/>
    <col min="5903" max="5903" width="9.109375" style="32"/>
    <col min="5904" max="5904" width="9.44140625" style="32" bestFit="1" customWidth="1"/>
    <col min="5905" max="5905" width="9.109375" style="32"/>
    <col min="5906" max="5906" width="8.33203125" style="32" customWidth="1"/>
    <col min="5907" max="5907" width="11.88671875" style="32" customWidth="1"/>
    <col min="5908" max="5908" width="11.6640625" style="32" customWidth="1"/>
    <col min="5909" max="6139" width="9.109375" style="32"/>
    <col min="6140" max="6140" width="22.5546875" style="32" customWidth="1"/>
    <col min="6141" max="6141" width="20.33203125" style="32" customWidth="1"/>
    <col min="6142" max="6142" width="13.5546875" style="32" customWidth="1"/>
    <col min="6143" max="6143" width="13.6640625" style="32" customWidth="1"/>
    <col min="6144" max="6144" width="12.44140625" style="32" customWidth="1"/>
    <col min="6145" max="6145" width="11.88671875" style="32" customWidth="1"/>
    <col min="6146" max="6146" width="12.44140625" style="32" customWidth="1"/>
    <col min="6147" max="6147" width="12.5546875" style="32" customWidth="1"/>
    <col min="6148" max="6148" width="12.33203125" style="32" customWidth="1"/>
    <col min="6149" max="6151" width="11.88671875" style="32" customWidth="1"/>
    <col min="6152" max="6152" width="12.6640625" style="32" customWidth="1"/>
    <col min="6153" max="6153" width="12" style="32" customWidth="1"/>
    <col min="6154" max="6154" width="9.109375" style="32"/>
    <col min="6155" max="6155" width="11.88671875" style="32" customWidth="1"/>
    <col min="6156" max="6156" width="13.88671875" style="32" customWidth="1"/>
    <col min="6157" max="6157" width="9.109375" style="32"/>
    <col min="6158" max="6158" width="10.44140625" style="32" bestFit="1" customWidth="1"/>
    <col min="6159" max="6159" width="9.109375" style="32"/>
    <col min="6160" max="6160" width="9.44140625" style="32" bestFit="1" customWidth="1"/>
    <col min="6161" max="6161" width="9.109375" style="32"/>
    <col min="6162" max="6162" width="8.33203125" style="32" customWidth="1"/>
    <col min="6163" max="6163" width="11.88671875" style="32" customWidth="1"/>
    <col min="6164" max="6164" width="11.6640625" style="32" customWidth="1"/>
    <col min="6165" max="6395" width="9.109375" style="32"/>
    <col min="6396" max="6396" width="22.5546875" style="32" customWidth="1"/>
    <col min="6397" max="6397" width="20.33203125" style="32" customWidth="1"/>
    <col min="6398" max="6398" width="13.5546875" style="32" customWidth="1"/>
    <col min="6399" max="6399" width="13.6640625" style="32" customWidth="1"/>
    <col min="6400" max="6400" width="12.44140625" style="32" customWidth="1"/>
    <col min="6401" max="6401" width="11.88671875" style="32" customWidth="1"/>
    <col min="6402" max="6402" width="12.44140625" style="32" customWidth="1"/>
    <col min="6403" max="6403" width="12.5546875" style="32" customWidth="1"/>
    <col min="6404" max="6404" width="12.33203125" style="32" customWidth="1"/>
    <col min="6405" max="6407" width="11.88671875" style="32" customWidth="1"/>
    <col min="6408" max="6408" width="12.6640625" style="32" customWidth="1"/>
    <col min="6409" max="6409" width="12" style="32" customWidth="1"/>
    <col min="6410" max="6410" width="9.109375" style="32"/>
    <col min="6411" max="6411" width="11.88671875" style="32" customWidth="1"/>
    <col min="6412" max="6412" width="13.88671875" style="32" customWidth="1"/>
    <col min="6413" max="6413" width="9.109375" style="32"/>
    <col min="6414" max="6414" width="10.44140625" style="32" bestFit="1" customWidth="1"/>
    <col min="6415" max="6415" width="9.109375" style="32"/>
    <col min="6416" max="6416" width="9.44140625" style="32" bestFit="1" customWidth="1"/>
    <col min="6417" max="6417" width="9.109375" style="32"/>
    <col min="6418" max="6418" width="8.33203125" style="32" customWidth="1"/>
    <col min="6419" max="6419" width="11.88671875" style="32" customWidth="1"/>
    <col min="6420" max="6420" width="11.6640625" style="32" customWidth="1"/>
    <col min="6421" max="6651" width="9.109375" style="32"/>
    <col min="6652" max="6652" width="22.5546875" style="32" customWidth="1"/>
    <col min="6653" max="6653" width="20.33203125" style="32" customWidth="1"/>
    <col min="6654" max="6654" width="13.5546875" style="32" customWidth="1"/>
    <col min="6655" max="6655" width="13.6640625" style="32" customWidth="1"/>
    <col min="6656" max="6656" width="12.44140625" style="32" customWidth="1"/>
    <col min="6657" max="6657" width="11.88671875" style="32" customWidth="1"/>
    <col min="6658" max="6658" width="12.44140625" style="32" customWidth="1"/>
    <col min="6659" max="6659" width="12.5546875" style="32" customWidth="1"/>
    <col min="6660" max="6660" width="12.33203125" style="32" customWidth="1"/>
    <col min="6661" max="6663" width="11.88671875" style="32" customWidth="1"/>
    <col min="6664" max="6664" width="12.6640625" style="32" customWidth="1"/>
    <col min="6665" max="6665" width="12" style="32" customWidth="1"/>
    <col min="6666" max="6666" width="9.109375" style="32"/>
    <col min="6667" max="6667" width="11.88671875" style="32" customWidth="1"/>
    <col min="6668" max="6668" width="13.88671875" style="32" customWidth="1"/>
    <col min="6669" max="6669" width="9.109375" style="32"/>
    <col min="6670" max="6670" width="10.44140625" style="32" bestFit="1" customWidth="1"/>
    <col min="6671" max="6671" width="9.109375" style="32"/>
    <col min="6672" max="6672" width="9.44140625" style="32" bestFit="1" customWidth="1"/>
    <col min="6673" max="6673" width="9.109375" style="32"/>
    <col min="6674" max="6674" width="8.33203125" style="32" customWidth="1"/>
    <col min="6675" max="6675" width="11.88671875" style="32" customWidth="1"/>
    <col min="6676" max="6676" width="11.6640625" style="32" customWidth="1"/>
    <col min="6677" max="6907" width="9.109375" style="32"/>
    <col min="6908" max="6908" width="22.5546875" style="32" customWidth="1"/>
    <col min="6909" max="6909" width="20.33203125" style="32" customWidth="1"/>
    <col min="6910" max="6910" width="13.5546875" style="32" customWidth="1"/>
    <col min="6911" max="6911" width="13.6640625" style="32" customWidth="1"/>
    <col min="6912" max="6912" width="12.44140625" style="32" customWidth="1"/>
    <col min="6913" max="6913" width="11.88671875" style="32" customWidth="1"/>
    <col min="6914" max="6914" width="12.44140625" style="32" customWidth="1"/>
    <col min="6915" max="6915" width="12.5546875" style="32" customWidth="1"/>
    <col min="6916" max="6916" width="12.33203125" style="32" customWidth="1"/>
    <col min="6917" max="6919" width="11.88671875" style="32" customWidth="1"/>
    <col min="6920" max="6920" width="12.6640625" style="32" customWidth="1"/>
    <col min="6921" max="6921" width="12" style="32" customWidth="1"/>
    <col min="6922" max="6922" width="9.109375" style="32"/>
    <col min="6923" max="6923" width="11.88671875" style="32" customWidth="1"/>
    <col min="6924" max="6924" width="13.88671875" style="32" customWidth="1"/>
    <col min="6925" max="6925" width="9.109375" style="32"/>
    <col min="6926" max="6926" width="10.44140625" style="32" bestFit="1" customWidth="1"/>
    <col min="6927" max="6927" width="9.109375" style="32"/>
    <col min="6928" max="6928" width="9.44140625" style="32" bestFit="1" customWidth="1"/>
    <col min="6929" max="6929" width="9.109375" style="32"/>
    <col min="6930" max="6930" width="8.33203125" style="32" customWidth="1"/>
    <col min="6931" max="6931" width="11.88671875" style="32" customWidth="1"/>
    <col min="6932" max="6932" width="11.6640625" style="32" customWidth="1"/>
    <col min="6933" max="7163" width="9.109375" style="32"/>
    <col min="7164" max="7164" width="22.5546875" style="32" customWidth="1"/>
    <col min="7165" max="7165" width="20.33203125" style="32" customWidth="1"/>
    <col min="7166" max="7166" width="13.5546875" style="32" customWidth="1"/>
    <col min="7167" max="7167" width="13.6640625" style="32" customWidth="1"/>
    <col min="7168" max="7168" width="12.44140625" style="32" customWidth="1"/>
    <col min="7169" max="7169" width="11.88671875" style="32" customWidth="1"/>
    <col min="7170" max="7170" width="12.44140625" style="32" customWidth="1"/>
    <col min="7171" max="7171" width="12.5546875" style="32" customWidth="1"/>
    <col min="7172" max="7172" width="12.33203125" style="32" customWidth="1"/>
    <col min="7173" max="7175" width="11.88671875" style="32" customWidth="1"/>
    <col min="7176" max="7176" width="12.6640625" style="32" customWidth="1"/>
    <col min="7177" max="7177" width="12" style="32" customWidth="1"/>
    <col min="7178" max="7178" width="9.109375" style="32"/>
    <col min="7179" max="7179" width="11.88671875" style="32" customWidth="1"/>
    <col min="7180" max="7180" width="13.88671875" style="32" customWidth="1"/>
    <col min="7181" max="7181" width="9.109375" style="32"/>
    <col min="7182" max="7182" width="10.44140625" style="32" bestFit="1" customWidth="1"/>
    <col min="7183" max="7183" width="9.109375" style="32"/>
    <col min="7184" max="7184" width="9.44140625" style="32" bestFit="1" customWidth="1"/>
    <col min="7185" max="7185" width="9.109375" style="32"/>
    <col min="7186" max="7186" width="8.33203125" style="32" customWidth="1"/>
    <col min="7187" max="7187" width="11.88671875" style="32" customWidth="1"/>
    <col min="7188" max="7188" width="11.6640625" style="32" customWidth="1"/>
    <col min="7189" max="7419" width="9.109375" style="32"/>
    <col min="7420" max="7420" width="22.5546875" style="32" customWidth="1"/>
    <col min="7421" max="7421" width="20.33203125" style="32" customWidth="1"/>
    <col min="7422" max="7422" width="13.5546875" style="32" customWidth="1"/>
    <col min="7423" max="7423" width="13.6640625" style="32" customWidth="1"/>
    <col min="7424" max="7424" width="12.44140625" style="32" customWidth="1"/>
    <col min="7425" max="7425" width="11.88671875" style="32" customWidth="1"/>
    <col min="7426" max="7426" width="12.44140625" style="32" customWidth="1"/>
    <col min="7427" max="7427" width="12.5546875" style="32" customWidth="1"/>
    <col min="7428" max="7428" width="12.33203125" style="32" customWidth="1"/>
    <col min="7429" max="7431" width="11.88671875" style="32" customWidth="1"/>
    <col min="7432" max="7432" width="12.6640625" style="32" customWidth="1"/>
    <col min="7433" max="7433" width="12" style="32" customWidth="1"/>
    <col min="7434" max="7434" width="9.109375" style="32"/>
    <col min="7435" max="7435" width="11.88671875" style="32" customWidth="1"/>
    <col min="7436" max="7436" width="13.88671875" style="32" customWidth="1"/>
    <col min="7437" max="7437" width="9.109375" style="32"/>
    <col min="7438" max="7438" width="10.44140625" style="32" bestFit="1" customWidth="1"/>
    <col min="7439" max="7439" width="9.109375" style="32"/>
    <col min="7440" max="7440" width="9.44140625" style="32" bestFit="1" customWidth="1"/>
    <col min="7441" max="7441" width="9.109375" style="32"/>
    <col min="7442" max="7442" width="8.33203125" style="32" customWidth="1"/>
    <col min="7443" max="7443" width="11.88671875" style="32" customWidth="1"/>
    <col min="7444" max="7444" width="11.6640625" style="32" customWidth="1"/>
    <col min="7445" max="7675" width="9.109375" style="32"/>
    <col min="7676" max="7676" width="22.5546875" style="32" customWidth="1"/>
    <col min="7677" max="7677" width="20.33203125" style="32" customWidth="1"/>
    <col min="7678" max="7678" width="13.5546875" style="32" customWidth="1"/>
    <col min="7679" max="7679" width="13.6640625" style="32" customWidth="1"/>
    <col min="7680" max="7680" width="12.44140625" style="32" customWidth="1"/>
    <col min="7681" max="7681" width="11.88671875" style="32" customWidth="1"/>
    <col min="7682" max="7682" width="12.44140625" style="32" customWidth="1"/>
    <col min="7683" max="7683" width="12.5546875" style="32" customWidth="1"/>
    <col min="7684" max="7684" width="12.33203125" style="32" customWidth="1"/>
    <col min="7685" max="7687" width="11.88671875" style="32" customWidth="1"/>
    <col min="7688" max="7688" width="12.6640625" style="32" customWidth="1"/>
    <col min="7689" max="7689" width="12" style="32" customWidth="1"/>
    <col min="7690" max="7690" width="9.109375" style="32"/>
    <col min="7691" max="7691" width="11.88671875" style="32" customWidth="1"/>
    <col min="7692" max="7692" width="13.88671875" style="32" customWidth="1"/>
    <col min="7693" max="7693" width="9.109375" style="32"/>
    <col min="7694" max="7694" width="10.44140625" style="32" bestFit="1" customWidth="1"/>
    <col min="7695" max="7695" width="9.109375" style="32"/>
    <col min="7696" max="7696" width="9.44140625" style="32" bestFit="1" customWidth="1"/>
    <col min="7697" max="7697" width="9.109375" style="32"/>
    <col min="7698" max="7698" width="8.33203125" style="32" customWidth="1"/>
    <col min="7699" max="7699" width="11.88671875" style="32" customWidth="1"/>
    <col min="7700" max="7700" width="11.6640625" style="32" customWidth="1"/>
    <col min="7701" max="7931" width="9.109375" style="32"/>
    <col min="7932" max="7932" width="22.5546875" style="32" customWidth="1"/>
    <col min="7933" max="7933" width="20.33203125" style="32" customWidth="1"/>
    <col min="7934" max="7934" width="13.5546875" style="32" customWidth="1"/>
    <col min="7935" max="7935" width="13.6640625" style="32" customWidth="1"/>
    <col min="7936" max="7936" width="12.44140625" style="32" customWidth="1"/>
    <col min="7937" max="7937" width="11.88671875" style="32" customWidth="1"/>
    <col min="7938" max="7938" width="12.44140625" style="32" customWidth="1"/>
    <col min="7939" max="7939" width="12.5546875" style="32" customWidth="1"/>
    <col min="7940" max="7940" width="12.33203125" style="32" customWidth="1"/>
    <col min="7941" max="7943" width="11.88671875" style="32" customWidth="1"/>
    <col min="7944" max="7944" width="12.6640625" style="32" customWidth="1"/>
    <col min="7945" max="7945" width="12" style="32" customWidth="1"/>
    <col min="7946" max="7946" width="9.109375" style="32"/>
    <col min="7947" max="7947" width="11.88671875" style="32" customWidth="1"/>
    <col min="7948" max="7948" width="13.88671875" style="32" customWidth="1"/>
    <col min="7949" max="7949" width="9.109375" style="32"/>
    <col min="7950" max="7950" width="10.44140625" style="32" bestFit="1" customWidth="1"/>
    <col min="7951" max="7951" width="9.109375" style="32"/>
    <col min="7952" max="7952" width="9.44140625" style="32" bestFit="1" customWidth="1"/>
    <col min="7953" max="7953" width="9.109375" style="32"/>
    <col min="7954" max="7954" width="8.33203125" style="32" customWidth="1"/>
    <col min="7955" max="7955" width="11.88671875" style="32" customWidth="1"/>
    <col min="7956" max="7956" width="11.6640625" style="32" customWidth="1"/>
    <col min="7957" max="8187" width="9.109375" style="32"/>
    <col min="8188" max="8188" width="22.5546875" style="32" customWidth="1"/>
    <col min="8189" max="8189" width="20.33203125" style="32" customWidth="1"/>
    <col min="8190" max="8190" width="13.5546875" style="32" customWidth="1"/>
    <col min="8191" max="8191" width="13.6640625" style="32" customWidth="1"/>
    <col min="8192" max="8192" width="12.44140625" style="32" customWidth="1"/>
    <col min="8193" max="8193" width="11.88671875" style="32" customWidth="1"/>
    <col min="8194" max="8194" width="12.44140625" style="32" customWidth="1"/>
    <col min="8195" max="8195" width="12.5546875" style="32" customWidth="1"/>
    <col min="8196" max="8196" width="12.33203125" style="32" customWidth="1"/>
    <col min="8197" max="8199" width="11.88671875" style="32" customWidth="1"/>
    <col min="8200" max="8200" width="12.6640625" style="32" customWidth="1"/>
    <col min="8201" max="8201" width="12" style="32" customWidth="1"/>
    <col min="8202" max="8202" width="9.109375" style="32"/>
    <col min="8203" max="8203" width="11.88671875" style="32" customWidth="1"/>
    <col min="8204" max="8204" width="13.88671875" style="32" customWidth="1"/>
    <col min="8205" max="8205" width="9.109375" style="32"/>
    <col min="8206" max="8206" width="10.44140625" style="32" bestFit="1" customWidth="1"/>
    <col min="8207" max="8207" width="9.109375" style="32"/>
    <col min="8208" max="8208" width="9.44140625" style="32" bestFit="1" customWidth="1"/>
    <col min="8209" max="8209" width="9.109375" style="32"/>
    <col min="8210" max="8210" width="8.33203125" style="32" customWidth="1"/>
    <col min="8211" max="8211" width="11.88671875" style="32" customWidth="1"/>
    <col min="8212" max="8212" width="11.6640625" style="32" customWidth="1"/>
    <col min="8213" max="8443" width="9.109375" style="32"/>
    <col min="8444" max="8444" width="22.5546875" style="32" customWidth="1"/>
    <col min="8445" max="8445" width="20.33203125" style="32" customWidth="1"/>
    <col min="8446" max="8446" width="13.5546875" style="32" customWidth="1"/>
    <col min="8447" max="8447" width="13.6640625" style="32" customWidth="1"/>
    <col min="8448" max="8448" width="12.44140625" style="32" customWidth="1"/>
    <col min="8449" max="8449" width="11.88671875" style="32" customWidth="1"/>
    <col min="8450" max="8450" width="12.44140625" style="32" customWidth="1"/>
    <col min="8451" max="8451" width="12.5546875" style="32" customWidth="1"/>
    <col min="8452" max="8452" width="12.33203125" style="32" customWidth="1"/>
    <col min="8453" max="8455" width="11.88671875" style="32" customWidth="1"/>
    <col min="8456" max="8456" width="12.6640625" style="32" customWidth="1"/>
    <col min="8457" max="8457" width="12" style="32" customWidth="1"/>
    <col min="8458" max="8458" width="9.109375" style="32"/>
    <col min="8459" max="8459" width="11.88671875" style="32" customWidth="1"/>
    <col min="8460" max="8460" width="13.88671875" style="32" customWidth="1"/>
    <col min="8461" max="8461" width="9.109375" style="32"/>
    <col min="8462" max="8462" width="10.44140625" style="32" bestFit="1" customWidth="1"/>
    <col min="8463" max="8463" width="9.109375" style="32"/>
    <col min="8464" max="8464" width="9.44140625" style="32" bestFit="1" customWidth="1"/>
    <col min="8465" max="8465" width="9.109375" style="32"/>
    <col min="8466" max="8466" width="8.33203125" style="32" customWidth="1"/>
    <col min="8467" max="8467" width="11.88671875" style="32" customWidth="1"/>
    <col min="8468" max="8468" width="11.6640625" style="32" customWidth="1"/>
    <col min="8469" max="8699" width="9.109375" style="32"/>
    <col min="8700" max="8700" width="22.5546875" style="32" customWidth="1"/>
    <col min="8701" max="8701" width="20.33203125" style="32" customWidth="1"/>
    <col min="8702" max="8702" width="13.5546875" style="32" customWidth="1"/>
    <col min="8703" max="8703" width="13.6640625" style="32" customWidth="1"/>
    <col min="8704" max="8704" width="12.44140625" style="32" customWidth="1"/>
    <col min="8705" max="8705" width="11.88671875" style="32" customWidth="1"/>
    <col min="8706" max="8706" width="12.44140625" style="32" customWidth="1"/>
    <col min="8707" max="8707" width="12.5546875" style="32" customWidth="1"/>
    <col min="8708" max="8708" width="12.33203125" style="32" customWidth="1"/>
    <col min="8709" max="8711" width="11.88671875" style="32" customWidth="1"/>
    <col min="8712" max="8712" width="12.6640625" style="32" customWidth="1"/>
    <col min="8713" max="8713" width="12" style="32" customWidth="1"/>
    <col min="8714" max="8714" width="9.109375" style="32"/>
    <col min="8715" max="8715" width="11.88671875" style="32" customWidth="1"/>
    <col min="8716" max="8716" width="13.88671875" style="32" customWidth="1"/>
    <col min="8717" max="8717" width="9.109375" style="32"/>
    <col min="8718" max="8718" width="10.44140625" style="32" bestFit="1" customWidth="1"/>
    <col min="8719" max="8719" width="9.109375" style="32"/>
    <col min="8720" max="8720" width="9.44140625" style="32" bestFit="1" customWidth="1"/>
    <col min="8721" max="8721" width="9.109375" style="32"/>
    <col min="8722" max="8722" width="8.33203125" style="32" customWidth="1"/>
    <col min="8723" max="8723" width="11.88671875" style="32" customWidth="1"/>
    <col min="8724" max="8724" width="11.6640625" style="32" customWidth="1"/>
    <col min="8725" max="8955" width="9.109375" style="32"/>
    <col min="8956" max="8956" width="22.5546875" style="32" customWidth="1"/>
    <col min="8957" max="8957" width="20.33203125" style="32" customWidth="1"/>
    <col min="8958" max="8958" width="13.5546875" style="32" customWidth="1"/>
    <col min="8959" max="8959" width="13.6640625" style="32" customWidth="1"/>
    <col min="8960" max="8960" width="12.44140625" style="32" customWidth="1"/>
    <col min="8961" max="8961" width="11.88671875" style="32" customWidth="1"/>
    <col min="8962" max="8962" width="12.44140625" style="32" customWidth="1"/>
    <col min="8963" max="8963" width="12.5546875" style="32" customWidth="1"/>
    <col min="8964" max="8964" width="12.33203125" style="32" customWidth="1"/>
    <col min="8965" max="8967" width="11.88671875" style="32" customWidth="1"/>
    <col min="8968" max="8968" width="12.6640625" style="32" customWidth="1"/>
    <col min="8969" max="8969" width="12" style="32" customWidth="1"/>
    <col min="8970" max="8970" width="9.109375" style="32"/>
    <col min="8971" max="8971" width="11.88671875" style="32" customWidth="1"/>
    <col min="8972" max="8972" width="13.88671875" style="32" customWidth="1"/>
    <col min="8973" max="8973" width="9.109375" style="32"/>
    <col min="8974" max="8974" width="10.44140625" style="32" bestFit="1" customWidth="1"/>
    <col min="8975" max="8975" width="9.109375" style="32"/>
    <col min="8976" max="8976" width="9.44140625" style="32" bestFit="1" customWidth="1"/>
    <col min="8977" max="8977" width="9.109375" style="32"/>
    <col min="8978" max="8978" width="8.33203125" style="32" customWidth="1"/>
    <col min="8979" max="8979" width="11.88671875" style="32" customWidth="1"/>
    <col min="8980" max="8980" width="11.6640625" style="32" customWidth="1"/>
    <col min="8981" max="9211" width="9.109375" style="32"/>
    <col min="9212" max="9212" width="22.5546875" style="32" customWidth="1"/>
    <col min="9213" max="9213" width="20.33203125" style="32" customWidth="1"/>
    <col min="9214" max="9214" width="13.5546875" style="32" customWidth="1"/>
    <col min="9215" max="9215" width="13.6640625" style="32" customWidth="1"/>
    <col min="9216" max="9216" width="12.44140625" style="32" customWidth="1"/>
    <col min="9217" max="9217" width="11.88671875" style="32" customWidth="1"/>
    <col min="9218" max="9218" width="12.44140625" style="32" customWidth="1"/>
    <col min="9219" max="9219" width="12.5546875" style="32" customWidth="1"/>
    <col min="9220" max="9220" width="12.33203125" style="32" customWidth="1"/>
    <col min="9221" max="9223" width="11.88671875" style="32" customWidth="1"/>
    <col min="9224" max="9224" width="12.6640625" style="32" customWidth="1"/>
    <col min="9225" max="9225" width="12" style="32" customWidth="1"/>
    <col min="9226" max="9226" width="9.109375" style="32"/>
    <col min="9227" max="9227" width="11.88671875" style="32" customWidth="1"/>
    <col min="9228" max="9228" width="13.88671875" style="32" customWidth="1"/>
    <col min="9229" max="9229" width="9.109375" style="32"/>
    <col min="9230" max="9230" width="10.44140625" style="32" bestFit="1" customWidth="1"/>
    <col min="9231" max="9231" width="9.109375" style="32"/>
    <col min="9232" max="9232" width="9.44140625" style="32" bestFit="1" customWidth="1"/>
    <col min="9233" max="9233" width="9.109375" style="32"/>
    <col min="9234" max="9234" width="8.33203125" style="32" customWidth="1"/>
    <col min="9235" max="9235" width="11.88671875" style="32" customWidth="1"/>
    <col min="9236" max="9236" width="11.6640625" style="32" customWidth="1"/>
    <col min="9237" max="9467" width="9.109375" style="32"/>
    <col min="9468" max="9468" width="22.5546875" style="32" customWidth="1"/>
    <col min="9469" max="9469" width="20.33203125" style="32" customWidth="1"/>
    <col min="9470" max="9470" width="13.5546875" style="32" customWidth="1"/>
    <col min="9471" max="9471" width="13.6640625" style="32" customWidth="1"/>
    <col min="9472" max="9472" width="12.44140625" style="32" customWidth="1"/>
    <col min="9473" max="9473" width="11.88671875" style="32" customWidth="1"/>
    <col min="9474" max="9474" width="12.44140625" style="32" customWidth="1"/>
    <col min="9475" max="9475" width="12.5546875" style="32" customWidth="1"/>
    <col min="9476" max="9476" width="12.33203125" style="32" customWidth="1"/>
    <col min="9477" max="9479" width="11.88671875" style="32" customWidth="1"/>
    <col min="9480" max="9480" width="12.6640625" style="32" customWidth="1"/>
    <col min="9481" max="9481" width="12" style="32" customWidth="1"/>
    <col min="9482" max="9482" width="9.109375" style="32"/>
    <col min="9483" max="9483" width="11.88671875" style="32" customWidth="1"/>
    <col min="9484" max="9484" width="13.88671875" style="32" customWidth="1"/>
    <col min="9485" max="9485" width="9.109375" style="32"/>
    <col min="9486" max="9486" width="10.44140625" style="32" bestFit="1" customWidth="1"/>
    <col min="9487" max="9487" width="9.109375" style="32"/>
    <col min="9488" max="9488" width="9.44140625" style="32" bestFit="1" customWidth="1"/>
    <col min="9489" max="9489" width="9.109375" style="32"/>
    <col min="9490" max="9490" width="8.33203125" style="32" customWidth="1"/>
    <col min="9491" max="9491" width="11.88671875" style="32" customWidth="1"/>
    <col min="9492" max="9492" width="11.6640625" style="32" customWidth="1"/>
    <col min="9493" max="9723" width="9.109375" style="32"/>
    <col min="9724" max="9724" width="22.5546875" style="32" customWidth="1"/>
    <col min="9725" max="9725" width="20.33203125" style="32" customWidth="1"/>
    <col min="9726" max="9726" width="13.5546875" style="32" customWidth="1"/>
    <col min="9727" max="9727" width="13.6640625" style="32" customWidth="1"/>
    <col min="9728" max="9728" width="12.44140625" style="32" customWidth="1"/>
    <col min="9729" max="9729" width="11.88671875" style="32" customWidth="1"/>
    <col min="9730" max="9730" width="12.44140625" style="32" customWidth="1"/>
    <col min="9731" max="9731" width="12.5546875" style="32" customWidth="1"/>
    <col min="9732" max="9732" width="12.33203125" style="32" customWidth="1"/>
    <col min="9733" max="9735" width="11.88671875" style="32" customWidth="1"/>
    <col min="9736" max="9736" width="12.6640625" style="32" customWidth="1"/>
    <col min="9737" max="9737" width="12" style="32" customWidth="1"/>
    <col min="9738" max="9738" width="9.109375" style="32"/>
    <col min="9739" max="9739" width="11.88671875" style="32" customWidth="1"/>
    <col min="9740" max="9740" width="13.88671875" style="32" customWidth="1"/>
    <col min="9741" max="9741" width="9.109375" style="32"/>
    <col min="9742" max="9742" width="10.44140625" style="32" bestFit="1" customWidth="1"/>
    <col min="9743" max="9743" width="9.109375" style="32"/>
    <col min="9744" max="9744" width="9.44140625" style="32" bestFit="1" customWidth="1"/>
    <col min="9745" max="9745" width="9.109375" style="32"/>
    <col min="9746" max="9746" width="8.33203125" style="32" customWidth="1"/>
    <col min="9747" max="9747" width="11.88671875" style="32" customWidth="1"/>
    <col min="9748" max="9748" width="11.6640625" style="32" customWidth="1"/>
    <col min="9749" max="9979" width="9.109375" style="32"/>
    <col min="9980" max="9980" width="22.5546875" style="32" customWidth="1"/>
    <col min="9981" max="9981" width="20.33203125" style="32" customWidth="1"/>
    <col min="9982" max="9982" width="13.5546875" style="32" customWidth="1"/>
    <col min="9983" max="9983" width="13.6640625" style="32" customWidth="1"/>
    <col min="9984" max="9984" width="12.44140625" style="32" customWidth="1"/>
    <col min="9985" max="9985" width="11.88671875" style="32" customWidth="1"/>
    <col min="9986" max="9986" width="12.44140625" style="32" customWidth="1"/>
    <col min="9987" max="9987" width="12.5546875" style="32" customWidth="1"/>
    <col min="9988" max="9988" width="12.33203125" style="32" customWidth="1"/>
    <col min="9989" max="9991" width="11.88671875" style="32" customWidth="1"/>
    <col min="9992" max="9992" width="12.6640625" style="32" customWidth="1"/>
    <col min="9993" max="9993" width="12" style="32" customWidth="1"/>
    <col min="9994" max="9994" width="9.109375" style="32"/>
    <col min="9995" max="9995" width="11.88671875" style="32" customWidth="1"/>
    <col min="9996" max="9996" width="13.88671875" style="32" customWidth="1"/>
    <col min="9997" max="9997" width="9.109375" style="32"/>
    <col min="9998" max="9998" width="10.44140625" style="32" bestFit="1" customWidth="1"/>
    <col min="9999" max="9999" width="9.109375" style="32"/>
    <col min="10000" max="10000" width="9.44140625" style="32" bestFit="1" customWidth="1"/>
    <col min="10001" max="10001" width="9.109375" style="32"/>
    <col min="10002" max="10002" width="8.33203125" style="32" customWidth="1"/>
    <col min="10003" max="10003" width="11.88671875" style="32" customWidth="1"/>
    <col min="10004" max="10004" width="11.6640625" style="32" customWidth="1"/>
    <col min="10005" max="10235" width="9.109375" style="32"/>
    <col min="10236" max="10236" width="22.5546875" style="32" customWidth="1"/>
    <col min="10237" max="10237" width="20.33203125" style="32" customWidth="1"/>
    <col min="10238" max="10238" width="13.5546875" style="32" customWidth="1"/>
    <col min="10239" max="10239" width="13.6640625" style="32" customWidth="1"/>
    <col min="10240" max="10240" width="12.44140625" style="32" customWidth="1"/>
    <col min="10241" max="10241" width="11.88671875" style="32" customWidth="1"/>
    <col min="10242" max="10242" width="12.44140625" style="32" customWidth="1"/>
    <col min="10243" max="10243" width="12.5546875" style="32" customWidth="1"/>
    <col min="10244" max="10244" width="12.33203125" style="32" customWidth="1"/>
    <col min="10245" max="10247" width="11.88671875" style="32" customWidth="1"/>
    <col min="10248" max="10248" width="12.6640625" style="32" customWidth="1"/>
    <col min="10249" max="10249" width="12" style="32" customWidth="1"/>
    <col min="10250" max="10250" width="9.109375" style="32"/>
    <col min="10251" max="10251" width="11.88671875" style="32" customWidth="1"/>
    <col min="10252" max="10252" width="13.88671875" style="32" customWidth="1"/>
    <col min="10253" max="10253" width="9.109375" style="32"/>
    <col min="10254" max="10254" width="10.44140625" style="32" bestFit="1" customWidth="1"/>
    <col min="10255" max="10255" width="9.109375" style="32"/>
    <col min="10256" max="10256" width="9.44140625" style="32" bestFit="1" customWidth="1"/>
    <col min="10257" max="10257" width="9.109375" style="32"/>
    <col min="10258" max="10258" width="8.33203125" style="32" customWidth="1"/>
    <col min="10259" max="10259" width="11.88671875" style="32" customWidth="1"/>
    <col min="10260" max="10260" width="11.6640625" style="32" customWidth="1"/>
    <col min="10261" max="10491" width="9.109375" style="32"/>
    <col min="10492" max="10492" width="22.5546875" style="32" customWidth="1"/>
    <col min="10493" max="10493" width="20.33203125" style="32" customWidth="1"/>
    <col min="10494" max="10494" width="13.5546875" style="32" customWidth="1"/>
    <col min="10495" max="10495" width="13.6640625" style="32" customWidth="1"/>
    <col min="10496" max="10496" width="12.44140625" style="32" customWidth="1"/>
    <col min="10497" max="10497" width="11.88671875" style="32" customWidth="1"/>
    <col min="10498" max="10498" width="12.44140625" style="32" customWidth="1"/>
    <col min="10499" max="10499" width="12.5546875" style="32" customWidth="1"/>
    <col min="10500" max="10500" width="12.33203125" style="32" customWidth="1"/>
    <col min="10501" max="10503" width="11.88671875" style="32" customWidth="1"/>
    <col min="10504" max="10504" width="12.6640625" style="32" customWidth="1"/>
    <col min="10505" max="10505" width="12" style="32" customWidth="1"/>
    <col min="10506" max="10506" width="9.109375" style="32"/>
    <col min="10507" max="10507" width="11.88671875" style="32" customWidth="1"/>
    <col min="10508" max="10508" width="13.88671875" style="32" customWidth="1"/>
    <col min="10509" max="10509" width="9.109375" style="32"/>
    <col min="10510" max="10510" width="10.44140625" style="32" bestFit="1" customWidth="1"/>
    <col min="10511" max="10511" width="9.109375" style="32"/>
    <col min="10512" max="10512" width="9.44140625" style="32" bestFit="1" customWidth="1"/>
    <col min="10513" max="10513" width="9.109375" style="32"/>
    <col min="10514" max="10514" width="8.33203125" style="32" customWidth="1"/>
    <col min="10515" max="10515" width="11.88671875" style="32" customWidth="1"/>
    <col min="10516" max="10516" width="11.6640625" style="32" customWidth="1"/>
    <col min="10517" max="10747" width="9.109375" style="32"/>
    <col min="10748" max="10748" width="22.5546875" style="32" customWidth="1"/>
    <col min="10749" max="10749" width="20.33203125" style="32" customWidth="1"/>
    <col min="10750" max="10750" width="13.5546875" style="32" customWidth="1"/>
    <col min="10751" max="10751" width="13.6640625" style="32" customWidth="1"/>
    <col min="10752" max="10752" width="12.44140625" style="32" customWidth="1"/>
    <col min="10753" max="10753" width="11.88671875" style="32" customWidth="1"/>
    <col min="10754" max="10754" width="12.44140625" style="32" customWidth="1"/>
    <col min="10755" max="10755" width="12.5546875" style="32" customWidth="1"/>
    <col min="10756" max="10756" width="12.33203125" style="32" customWidth="1"/>
    <col min="10757" max="10759" width="11.88671875" style="32" customWidth="1"/>
    <col min="10760" max="10760" width="12.6640625" style="32" customWidth="1"/>
    <col min="10761" max="10761" width="12" style="32" customWidth="1"/>
    <col min="10762" max="10762" width="9.109375" style="32"/>
    <col min="10763" max="10763" width="11.88671875" style="32" customWidth="1"/>
    <col min="10764" max="10764" width="13.88671875" style="32" customWidth="1"/>
    <col min="10765" max="10765" width="9.109375" style="32"/>
    <col min="10766" max="10766" width="10.44140625" style="32" bestFit="1" customWidth="1"/>
    <col min="10767" max="10767" width="9.109375" style="32"/>
    <col min="10768" max="10768" width="9.44140625" style="32" bestFit="1" customWidth="1"/>
    <col min="10769" max="10769" width="9.109375" style="32"/>
    <col min="10770" max="10770" width="8.33203125" style="32" customWidth="1"/>
    <col min="10771" max="10771" width="11.88671875" style="32" customWidth="1"/>
    <col min="10772" max="10772" width="11.6640625" style="32" customWidth="1"/>
    <col min="10773" max="11003" width="9.109375" style="32"/>
    <col min="11004" max="11004" width="22.5546875" style="32" customWidth="1"/>
    <col min="11005" max="11005" width="20.33203125" style="32" customWidth="1"/>
    <col min="11006" max="11006" width="13.5546875" style="32" customWidth="1"/>
    <col min="11007" max="11007" width="13.6640625" style="32" customWidth="1"/>
    <col min="11008" max="11008" width="12.44140625" style="32" customWidth="1"/>
    <col min="11009" max="11009" width="11.88671875" style="32" customWidth="1"/>
    <col min="11010" max="11010" width="12.44140625" style="32" customWidth="1"/>
    <col min="11011" max="11011" width="12.5546875" style="32" customWidth="1"/>
    <col min="11012" max="11012" width="12.33203125" style="32" customWidth="1"/>
    <col min="11013" max="11015" width="11.88671875" style="32" customWidth="1"/>
    <col min="11016" max="11016" width="12.6640625" style="32" customWidth="1"/>
    <col min="11017" max="11017" width="12" style="32" customWidth="1"/>
    <col min="11018" max="11018" width="9.109375" style="32"/>
    <col min="11019" max="11019" width="11.88671875" style="32" customWidth="1"/>
    <col min="11020" max="11020" width="13.88671875" style="32" customWidth="1"/>
    <col min="11021" max="11021" width="9.109375" style="32"/>
    <col min="11022" max="11022" width="10.44140625" style="32" bestFit="1" customWidth="1"/>
    <col min="11023" max="11023" width="9.109375" style="32"/>
    <col min="11024" max="11024" width="9.44140625" style="32" bestFit="1" customWidth="1"/>
    <col min="11025" max="11025" width="9.109375" style="32"/>
    <col min="11026" max="11026" width="8.33203125" style="32" customWidth="1"/>
    <col min="11027" max="11027" width="11.88671875" style="32" customWidth="1"/>
    <col min="11028" max="11028" width="11.6640625" style="32" customWidth="1"/>
    <col min="11029" max="11259" width="9.109375" style="32"/>
    <col min="11260" max="11260" width="22.5546875" style="32" customWidth="1"/>
    <col min="11261" max="11261" width="20.33203125" style="32" customWidth="1"/>
    <col min="11262" max="11262" width="13.5546875" style="32" customWidth="1"/>
    <col min="11263" max="11263" width="13.6640625" style="32" customWidth="1"/>
    <col min="11264" max="11264" width="12.44140625" style="32" customWidth="1"/>
    <col min="11265" max="11265" width="11.88671875" style="32" customWidth="1"/>
    <col min="11266" max="11266" width="12.44140625" style="32" customWidth="1"/>
    <col min="11267" max="11267" width="12.5546875" style="32" customWidth="1"/>
    <col min="11268" max="11268" width="12.33203125" style="32" customWidth="1"/>
    <col min="11269" max="11271" width="11.88671875" style="32" customWidth="1"/>
    <col min="11272" max="11272" width="12.6640625" style="32" customWidth="1"/>
    <col min="11273" max="11273" width="12" style="32" customWidth="1"/>
    <col min="11274" max="11274" width="9.109375" style="32"/>
    <col min="11275" max="11275" width="11.88671875" style="32" customWidth="1"/>
    <col min="11276" max="11276" width="13.88671875" style="32" customWidth="1"/>
    <col min="11277" max="11277" width="9.109375" style="32"/>
    <col min="11278" max="11278" width="10.44140625" style="32" bestFit="1" customWidth="1"/>
    <col min="11279" max="11279" width="9.109375" style="32"/>
    <col min="11280" max="11280" width="9.44140625" style="32" bestFit="1" customWidth="1"/>
    <col min="11281" max="11281" width="9.109375" style="32"/>
    <col min="11282" max="11282" width="8.33203125" style="32" customWidth="1"/>
    <col min="11283" max="11283" width="11.88671875" style="32" customWidth="1"/>
    <col min="11284" max="11284" width="11.6640625" style="32" customWidth="1"/>
    <col min="11285" max="11515" width="9.109375" style="32"/>
    <col min="11516" max="11516" width="22.5546875" style="32" customWidth="1"/>
    <col min="11517" max="11517" width="20.33203125" style="32" customWidth="1"/>
    <col min="11518" max="11518" width="13.5546875" style="32" customWidth="1"/>
    <col min="11519" max="11519" width="13.6640625" style="32" customWidth="1"/>
    <col min="11520" max="11520" width="12.44140625" style="32" customWidth="1"/>
    <col min="11521" max="11521" width="11.88671875" style="32" customWidth="1"/>
    <col min="11522" max="11522" width="12.44140625" style="32" customWidth="1"/>
    <col min="11523" max="11523" width="12.5546875" style="32" customWidth="1"/>
    <col min="11524" max="11524" width="12.33203125" style="32" customWidth="1"/>
    <col min="11525" max="11527" width="11.88671875" style="32" customWidth="1"/>
    <col min="11528" max="11528" width="12.6640625" style="32" customWidth="1"/>
    <col min="11529" max="11529" width="12" style="32" customWidth="1"/>
    <col min="11530" max="11530" width="9.109375" style="32"/>
    <col min="11531" max="11531" width="11.88671875" style="32" customWidth="1"/>
    <col min="11532" max="11532" width="13.88671875" style="32" customWidth="1"/>
    <col min="11533" max="11533" width="9.109375" style="32"/>
    <col min="11534" max="11534" width="10.44140625" style="32" bestFit="1" customWidth="1"/>
    <col min="11535" max="11535" width="9.109375" style="32"/>
    <col min="11536" max="11536" width="9.44140625" style="32" bestFit="1" customWidth="1"/>
    <col min="11537" max="11537" width="9.109375" style="32"/>
    <col min="11538" max="11538" width="8.33203125" style="32" customWidth="1"/>
    <col min="11539" max="11539" width="11.88671875" style="32" customWidth="1"/>
    <col min="11540" max="11540" width="11.6640625" style="32" customWidth="1"/>
    <col min="11541" max="11771" width="9.109375" style="32"/>
    <col min="11772" max="11772" width="22.5546875" style="32" customWidth="1"/>
    <col min="11773" max="11773" width="20.33203125" style="32" customWidth="1"/>
    <col min="11774" max="11774" width="13.5546875" style="32" customWidth="1"/>
    <col min="11775" max="11775" width="13.6640625" style="32" customWidth="1"/>
    <col min="11776" max="11776" width="12.44140625" style="32" customWidth="1"/>
    <col min="11777" max="11777" width="11.88671875" style="32" customWidth="1"/>
    <col min="11778" max="11778" width="12.44140625" style="32" customWidth="1"/>
    <col min="11779" max="11779" width="12.5546875" style="32" customWidth="1"/>
    <col min="11780" max="11780" width="12.33203125" style="32" customWidth="1"/>
    <col min="11781" max="11783" width="11.88671875" style="32" customWidth="1"/>
    <col min="11784" max="11784" width="12.6640625" style="32" customWidth="1"/>
    <col min="11785" max="11785" width="12" style="32" customWidth="1"/>
    <col min="11786" max="11786" width="9.109375" style="32"/>
    <col min="11787" max="11787" width="11.88671875" style="32" customWidth="1"/>
    <col min="11788" max="11788" width="13.88671875" style="32" customWidth="1"/>
    <col min="11789" max="11789" width="9.109375" style="32"/>
    <col min="11790" max="11790" width="10.44140625" style="32" bestFit="1" customWidth="1"/>
    <col min="11791" max="11791" width="9.109375" style="32"/>
    <col min="11792" max="11792" width="9.44140625" style="32" bestFit="1" customWidth="1"/>
    <col min="11793" max="11793" width="9.109375" style="32"/>
    <col min="11794" max="11794" width="8.33203125" style="32" customWidth="1"/>
    <col min="11795" max="11795" width="11.88671875" style="32" customWidth="1"/>
    <col min="11796" max="11796" width="11.6640625" style="32" customWidth="1"/>
    <col min="11797" max="12027" width="9.109375" style="32"/>
    <col min="12028" max="12028" width="22.5546875" style="32" customWidth="1"/>
    <col min="12029" max="12029" width="20.33203125" style="32" customWidth="1"/>
    <col min="12030" max="12030" width="13.5546875" style="32" customWidth="1"/>
    <col min="12031" max="12031" width="13.6640625" style="32" customWidth="1"/>
    <col min="12032" max="12032" width="12.44140625" style="32" customWidth="1"/>
    <col min="12033" max="12033" width="11.88671875" style="32" customWidth="1"/>
    <col min="12034" max="12034" width="12.44140625" style="32" customWidth="1"/>
    <col min="12035" max="12035" width="12.5546875" style="32" customWidth="1"/>
    <col min="12036" max="12036" width="12.33203125" style="32" customWidth="1"/>
    <col min="12037" max="12039" width="11.88671875" style="32" customWidth="1"/>
    <col min="12040" max="12040" width="12.6640625" style="32" customWidth="1"/>
    <col min="12041" max="12041" width="12" style="32" customWidth="1"/>
    <col min="12042" max="12042" width="9.109375" style="32"/>
    <col min="12043" max="12043" width="11.88671875" style="32" customWidth="1"/>
    <col min="12044" max="12044" width="13.88671875" style="32" customWidth="1"/>
    <col min="12045" max="12045" width="9.109375" style="32"/>
    <col min="12046" max="12046" width="10.44140625" style="32" bestFit="1" customWidth="1"/>
    <col min="12047" max="12047" width="9.109375" style="32"/>
    <col min="12048" max="12048" width="9.44140625" style="32" bestFit="1" customWidth="1"/>
    <col min="12049" max="12049" width="9.109375" style="32"/>
    <col min="12050" max="12050" width="8.33203125" style="32" customWidth="1"/>
    <col min="12051" max="12051" width="11.88671875" style="32" customWidth="1"/>
    <col min="12052" max="12052" width="11.6640625" style="32" customWidth="1"/>
    <col min="12053" max="12283" width="9.109375" style="32"/>
    <col min="12284" max="12284" width="22.5546875" style="32" customWidth="1"/>
    <col min="12285" max="12285" width="20.33203125" style="32" customWidth="1"/>
    <col min="12286" max="12286" width="13.5546875" style="32" customWidth="1"/>
    <col min="12287" max="12287" width="13.6640625" style="32" customWidth="1"/>
    <col min="12288" max="12288" width="12.44140625" style="32" customWidth="1"/>
    <col min="12289" max="12289" width="11.88671875" style="32" customWidth="1"/>
    <col min="12290" max="12290" width="12.44140625" style="32" customWidth="1"/>
    <col min="12291" max="12291" width="12.5546875" style="32" customWidth="1"/>
    <col min="12292" max="12292" width="12.33203125" style="32" customWidth="1"/>
    <col min="12293" max="12295" width="11.88671875" style="32" customWidth="1"/>
    <col min="12296" max="12296" width="12.6640625" style="32" customWidth="1"/>
    <col min="12297" max="12297" width="12" style="32" customWidth="1"/>
    <col min="12298" max="12298" width="9.109375" style="32"/>
    <col min="12299" max="12299" width="11.88671875" style="32" customWidth="1"/>
    <col min="12300" max="12300" width="13.88671875" style="32" customWidth="1"/>
    <col min="12301" max="12301" width="9.109375" style="32"/>
    <col min="12302" max="12302" width="10.44140625" style="32" bestFit="1" customWidth="1"/>
    <col min="12303" max="12303" width="9.109375" style="32"/>
    <col min="12304" max="12304" width="9.44140625" style="32" bestFit="1" customWidth="1"/>
    <col min="12305" max="12305" width="9.109375" style="32"/>
    <col min="12306" max="12306" width="8.33203125" style="32" customWidth="1"/>
    <col min="12307" max="12307" width="11.88671875" style="32" customWidth="1"/>
    <col min="12308" max="12308" width="11.6640625" style="32" customWidth="1"/>
    <col min="12309" max="12539" width="9.109375" style="32"/>
    <col min="12540" max="12540" width="22.5546875" style="32" customWidth="1"/>
    <col min="12541" max="12541" width="20.33203125" style="32" customWidth="1"/>
    <col min="12542" max="12542" width="13.5546875" style="32" customWidth="1"/>
    <col min="12543" max="12543" width="13.6640625" style="32" customWidth="1"/>
    <col min="12544" max="12544" width="12.44140625" style="32" customWidth="1"/>
    <col min="12545" max="12545" width="11.88671875" style="32" customWidth="1"/>
    <col min="12546" max="12546" width="12.44140625" style="32" customWidth="1"/>
    <col min="12547" max="12547" width="12.5546875" style="32" customWidth="1"/>
    <col min="12548" max="12548" width="12.33203125" style="32" customWidth="1"/>
    <col min="12549" max="12551" width="11.88671875" style="32" customWidth="1"/>
    <col min="12552" max="12552" width="12.6640625" style="32" customWidth="1"/>
    <col min="12553" max="12553" width="12" style="32" customWidth="1"/>
    <col min="12554" max="12554" width="9.109375" style="32"/>
    <col min="12555" max="12555" width="11.88671875" style="32" customWidth="1"/>
    <col min="12556" max="12556" width="13.88671875" style="32" customWidth="1"/>
    <col min="12557" max="12557" width="9.109375" style="32"/>
    <col min="12558" max="12558" width="10.44140625" style="32" bestFit="1" customWidth="1"/>
    <col min="12559" max="12559" width="9.109375" style="32"/>
    <col min="12560" max="12560" width="9.44140625" style="32" bestFit="1" customWidth="1"/>
    <col min="12561" max="12561" width="9.109375" style="32"/>
    <col min="12562" max="12562" width="8.33203125" style="32" customWidth="1"/>
    <col min="12563" max="12563" width="11.88671875" style="32" customWidth="1"/>
    <col min="12564" max="12564" width="11.6640625" style="32" customWidth="1"/>
    <col min="12565" max="12795" width="9.109375" style="32"/>
    <col min="12796" max="12796" width="22.5546875" style="32" customWidth="1"/>
    <col min="12797" max="12797" width="20.33203125" style="32" customWidth="1"/>
    <col min="12798" max="12798" width="13.5546875" style="32" customWidth="1"/>
    <col min="12799" max="12799" width="13.6640625" style="32" customWidth="1"/>
    <col min="12800" max="12800" width="12.44140625" style="32" customWidth="1"/>
    <col min="12801" max="12801" width="11.88671875" style="32" customWidth="1"/>
    <col min="12802" max="12802" width="12.44140625" style="32" customWidth="1"/>
    <col min="12803" max="12803" width="12.5546875" style="32" customWidth="1"/>
    <col min="12804" max="12804" width="12.33203125" style="32" customWidth="1"/>
    <col min="12805" max="12807" width="11.88671875" style="32" customWidth="1"/>
    <col min="12808" max="12808" width="12.6640625" style="32" customWidth="1"/>
    <col min="12809" max="12809" width="12" style="32" customWidth="1"/>
    <col min="12810" max="12810" width="9.109375" style="32"/>
    <col min="12811" max="12811" width="11.88671875" style="32" customWidth="1"/>
    <col min="12812" max="12812" width="13.88671875" style="32" customWidth="1"/>
    <col min="12813" max="12813" width="9.109375" style="32"/>
    <col min="12814" max="12814" width="10.44140625" style="32" bestFit="1" customWidth="1"/>
    <col min="12815" max="12815" width="9.109375" style="32"/>
    <col min="12816" max="12816" width="9.44140625" style="32" bestFit="1" customWidth="1"/>
    <col min="12817" max="12817" width="9.109375" style="32"/>
    <col min="12818" max="12818" width="8.33203125" style="32" customWidth="1"/>
    <col min="12819" max="12819" width="11.88671875" style="32" customWidth="1"/>
    <col min="12820" max="12820" width="11.6640625" style="32" customWidth="1"/>
    <col min="12821" max="13051" width="9.109375" style="32"/>
    <col min="13052" max="13052" width="22.5546875" style="32" customWidth="1"/>
    <col min="13053" max="13053" width="20.33203125" style="32" customWidth="1"/>
    <col min="13054" max="13054" width="13.5546875" style="32" customWidth="1"/>
    <col min="13055" max="13055" width="13.6640625" style="32" customWidth="1"/>
    <col min="13056" max="13056" width="12.44140625" style="32" customWidth="1"/>
    <col min="13057" max="13057" width="11.88671875" style="32" customWidth="1"/>
    <col min="13058" max="13058" width="12.44140625" style="32" customWidth="1"/>
    <col min="13059" max="13059" width="12.5546875" style="32" customWidth="1"/>
    <col min="13060" max="13060" width="12.33203125" style="32" customWidth="1"/>
    <col min="13061" max="13063" width="11.88671875" style="32" customWidth="1"/>
    <col min="13064" max="13064" width="12.6640625" style="32" customWidth="1"/>
    <col min="13065" max="13065" width="12" style="32" customWidth="1"/>
    <col min="13066" max="13066" width="9.109375" style="32"/>
    <col min="13067" max="13067" width="11.88671875" style="32" customWidth="1"/>
    <col min="13068" max="13068" width="13.88671875" style="32" customWidth="1"/>
    <col min="13069" max="13069" width="9.109375" style="32"/>
    <col min="13070" max="13070" width="10.44140625" style="32" bestFit="1" customWidth="1"/>
    <col min="13071" max="13071" width="9.109375" style="32"/>
    <col min="13072" max="13072" width="9.44140625" style="32" bestFit="1" customWidth="1"/>
    <col min="13073" max="13073" width="9.109375" style="32"/>
    <col min="13074" max="13074" width="8.33203125" style="32" customWidth="1"/>
    <col min="13075" max="13075" width="11.88671875" style="32" customWidth="1"/>
    <col min="13076" max="13076" width="11.6640625" style="32" customWidth="1"/>
    <col min="13077" max="13307" width="9.109375" style="32"/>
    <col min="13308" max="13308" width="22.5546875" style="32" customWidth="1"/>
    <col min="13309" max="13309" width="20.33203125" style="32" customWidth="1"/>
    <col min="13310" max="13310" width="13.5546875" style="32" customWidth="1"/>
    <col min="13311" max="13311" width="13.6640625" style="32" customWidth="1"/>
    <col min="13312" max="13312" width="12.44140625" style="32" customWidth="1"/>
    <col min="13313" max="13313" width="11.88671875" style="32" customWidth="1"/>
    <col min="13314" max="13314" width="12.44140625" style="32" customWidth="1"/>
    <col min="13315" max="13315" width="12.5546875" style="32" customWidth="1"/>
    <col min="13316" max="13316" width="12.33203125" style="32" customWidth="1"/>
    <col min="13317" max="13319" width="11.88671875" style="32" customWidth="1"/>
    <col min="13320" max="13320" width="12.6640625" style="32" customWidth="1"/>
    <col min="13321" max="13321" width="12" style="32" customWidth="1"/>
    <col min="13322" max="13322" width="9.109375" style="32"/>
    <col min="13323" max="13323" width="11.88671875" style="32" customWidth="1"/>
    <col min="13324" max="13324" width="13.88671875" style="32" customWidth="1"/>
    <col min="13325" max="13325" width="9.109375" style="32"/>
    <col min="13326" max="13326" width="10.44140625" style="32" bestFit="1" customWidth="1"/>
    <col min="13327" max="13327" width="9.109375" style="32"/>
    <col min="13328" max="13328" width="9.44140625" style="32" bestFit="1" customWidth="1"/>
    <col min="13329" max="13329" width="9.109375" style="32"/>
    <col min="13330" max="13330" width="8.33203125" style="32" customWidth="1"/>
    <col min="13331" max="13331" width="11.88671875" style="32" customWidth="1"/>
    <col min="13332" max="13332" width="11.6640625" style="32" customWidth="1"/>
    <col min="13333" max="13563" width="9.109375" style="32"/>
    <col min="13564" max="13564" width="22.5546875" style="32" customWidth="1"/>
    <col min="13565" max="13565" width="20.33203125" style="32" customWidth="1"/>
    <col min="13566" max="13566" width="13.5546875" style="32" customWidth="1"/>
    <col min="13567" max="13567" width="13.6640625" style="32" customWidth="1"/>
    <col min="13568" max="13568" width="12.44140625" style="32" customWidth="1"/>
    <col min="13569" max="13569" width="11.88671875" style="32" customWidth="1"/>
    <col min="13570" max="13570" width="12.44140625" style="32" customWidth="1"/>
    <col min="13571" max="13571" width="12.5546875" style="32" customWidth="1"/>
    <col min="13572" max="13572" width="12.33203125" style="32" customWidth="1"/>
    <col min="13573" max="13575" width="11.88671875" style="32" customWidth="1"/>
    <col min="13576" max="13576" width="12.6640625" style="32" customWidth="1"/>
    <col min="13577" max="13577" width="12" style="32" customWidth="1"/>
    <col min="13578" max="13578" width="9.109375" style="32"/>
    <col min="13579" max="13579" width="11.88671875" style="32" customWidth="1"/>
    <col min="13580" max="13580" width="13.88671875" style="32" customWidth="1"/>
    <col min="13581" max="13581" width="9.109375" style="32"/>
    <col min="13582" max="13582" width="10.44140625" style="32" bestFit="1" customWidth="1"/>
    <col min="13583" max="13583" width="9.109375" style="32"/>
    <col min="13584" max="13584" width="9.44140625" style="32" bestFit="1" customWidth="1"/>
    <col min="13585" max="13585" width="9.109375" style="32"/>
    <col min="13586" max="13586" width="8.33203125" style="32" customWidth="1"/>
    <col min="13587" max="13587" width="11.88671875" style="32" customWidth="1"/>
    <col min="13588" max="13588" width="11.6640625" style="32" customWidth="1"/>
    <col min="13589" max="13819" width="9.109375" style="32"/>
    <col min="13820" max="13820" width="22.5546875" style="32" customWidth="1"/>
    <col min="13821" max="13821" width="20.33203125" style="32" customWidth="1"/>
    <col min="13822" max="13822" width="13.5546875" style="32" customWidth="1"/>
    <col min="13823" max="13823" width="13.6640625" style="32" customWidth="1"/>
    <col min="13824" max="13824" width="12.44140625" style="32" customWidth="1"/>
    <col min="13825" max="13825" width="11.88671875" style="32" customWidth="1"/>
    <col min="13826" max="13826" width="12.44140625" style="32" customWidth="1"/>
    <col min="13827" max="13827" width="12.5546875" style="32" customWidth="1"/>
    <col min="13828" max="13828" width="12.33203125" style="32" customWidth="1"/>
    <col min="13829" max="13831" width="11.88671875" style="32" customWidth="1"/>
    <col min="13832" max="13832" width="12.6640625" style="32" customWidth="1"/>
    <col min="13833" max="13833" width="12" style="32" customWidth="1"/>
    <col min="13834" max="13834" width="9.109375" style="32"/>
    <col min="13835" max="13835" width="11.88671875" style="32" customWidth="1"/>
    <col min="13836" max="13836" width="13.88671875" style="32" customWidth="1"/>
    <col min="13837" max="13837" width="9.109375" style="32"/>
    <col min="13838" max="13838" width="10.44140625" style="32" bestFit="1" customWidth="1"/>
    <col min="13839" max="13839" width="9.109375" style="32"/>
    <col min="13840" max="13840" width="9.44140625" style="32" bestFit="1" customWidth="1"/>
    <col min="13841" max="13841" width="9.109375" style="32"/>
    <col min="13842" max="13842" width="8.33203125" style="32" customWidth="1"/>
    <col min="13843" max="13843" width="11.88671875" style="32" customWidth="1"/>
    <col min="13844" max="13844" width="11.6640625" style="32" customWidth="1"/>
    <col min="13845" max="14075" width="9.109375" style="32"/>
    <col min="14076" max="14076" width="22.5546875" style="32" customWidth="1"/>
    <col min="14077" max="14077" width="20.33203125" style="32" customWidth="1"/>
    <col min="14078" max="14078" width="13.5546875" style="32" customWidth="1"/>
    <col min="14079" max="14079" width="13.6640625" style="32" customWidth="1"/>
    <col min="14080" max="14080" width="12.44140625" style="32" customWidth="1"/>
    <col min="14081" max="14081" width="11.88671875" style="32" customWidth="1"/>
    <col min="14082" max="14082" width="12.44140625" style="32" customWidth="1"/>
    <col min="14083" max="14083" width="12.5546875" style="32" customWidth="1"/>
    <col min="14084" max="14084" width="12.33203125" style="32" customWidth="1"/>
    <col min="14085" max="14087" width="11.88671875" style="32" customWidth="1"/>
    <col min="14088" max="14088" width="12.6640625" style="32" customWidth="1"/>
    <col min="14089" max="14089" width="12" style="32" customWidth="1"/>
    <col min="14090" max="14090" width="9.109375" style="32"/>
    <col min="14091" max="14091" width="11.88671875" style="32" customWidth="1"/>
    <col min="14092" max="14092" width="13.88671875" style="32" customWidth="1"/>
    <col min="14093" max="14093" width="9.109375" style="32"/>
    <col min="14094" max="14094" width="10.44140625" style="32" bestFit="1" customWidth="1"/>
    <col min="14095" max="14095" width="9.109375" style="32"/>
    <col min="14096" max="14096" width="9.44140625" style="32" bestFit="1" customWidth="1"/>
    <col min="14097" max="14097" width="9.109375" style="32"/>
    <col min="14098" max="14098" width="8.33203125" style="32" customWidth="1"/>
    <col min="14099" max="14099" width="11.88671875" style="32" customWidth="1"/>
    <col min="14100" max="14100" width="11.6640625" style="32" customWidth="1"/>
    <col min="14101" max="14331" width="9.109375" style="32"/>
    <col min="14332" max="14332" width="22.5546875" style="32" customWidth="1"/>
    <col min="14333" max="14333" width="20.33203125" style="32" customWidth="1"/>
    <col min="14334" max="14334" width="13.5546875" style="32" customWidth="1"/>
    <col min="14335" max="14335" width="13.6640625" style="32" customWidth="1"/>
    <col min="14336" max="14336" width="12.44140625" style="32" customWidth="1"/>
    <col min="14337" max="14337" width="11.88671875" style="32" customWidth="1"/>
    <col min="14338" max="14338" width="12.44140625" style="32" customWidth="1"/>
    <col min="14339" max="14339" width="12.5546875" style="32" customWidth="1"/>
    <col min="14340" max="14340" width="12.33203125" style="32" customWidth="1"/>
    <col min="14341" max="14343" width="11.88671875" style="32" customWidth="1"/>
    <col min="14344" max="14344" width="12.6640625" style="32" customWidth="1"/>
    <col min="14345" max="14345" width="12" style="32" customWidth="1"/>
    <col min="14346" max="14346" width="9.109375" style="32"/>
    <col min="14347" max="14347" width="11.88671875" style="32" customWidth="1"/>
    <col min="14348" max="14348" width="13.88671875" style="32" customWidth="1"/>
    <col min="14349" max="14349" width="9.109375" style="32"/>
    <col min="14350" max="14350" width="10.44140625" style="32" bestFit="1" customWidth="1"/>
    <col min="14351" max="14351" width="9.109375" style="32"/>
    <col min="14352" max="14352" width="9.44140625" style="32" bestFit="1" customWidth="1"/>
    <col min="14353" max="14353" width="9.109375" style="32"/>
    <col min="14354" max="14354" width="8.33203125" style="32" customWidth="1"/>
    <col min="14355" max="14355" width="11.88671875" style="32" customWidth="1"/>
    <col min="14356" max="14356" width="11.6640625" style="32" customWidth="1"/>
    <col min="14357" max="14587" width="9.109375" style="32"/>
    <col min="14588" max="14588" width="22.5546875" style="32" customWidth="1"/>
    <col min="14589" max="14589" width="20.33203125" style="32" customWidth="1"/>
    <col min="14590" max="14590" width="13.5546875" style="32" customWidth="1"/>
    <col min="14591" max="14591" width="13.6640625" style="32" customWidth="1"/>
    <col min="14592" max="14592" width="12.44140625" style="32" customWidth="1"/>
    <col min="14593" max="14593" width="11.88671875" style="32" customWidth="1"/>
    <col min="14594" max="14594" width="12.44140625" style="32" customWidth="1"/>
    <col min="14595" max="14595" width="12.5546875" style="32" customWidth="1"/>
    <col min="14596" max="14596" width="12.33203125" style="32" customWidth="1"/>
    <col min="14597" max="14599" width="11.88671875" style="32" customWidth="1"/>
    <col min="14600" max="14600" width="12.6640625" style="32" customWidth="1"/>
    <col min="14601" max="14601" width="12" style="32" customWidth="1"/>
    <col min="14602" max="14602" width="9.109375" style="32"/>
    <col min="14603" max="14603" width="11.88671875" style="32" customWidth="1"/>
    <col min="14604" max="14604" width="13.88671875" style="32" customWidth="1"/>
    <col min="14605" max="14605" width="9.109375" style="32"/>
    <col min="14606" max="14606" width="10.44140625" style="32" bestFit="1" customWidth="1"/>
    <col min="14607" max="14607" width="9.109375" style="32"/>
    <col min="14608" max="14608" width="9.44140625" style="32" bestFit="1" customWidth="1"/>
    <col min="14609" max="14609" width="9.109375" style="32"/>
    <col min="14610" max="14610" width="8.33203125" style="32" customWidth="1"/>
    <col min="14611" max="14611" width="11.88671875" style="32" customWidth="1"/>
    <col min="14612" max="14612" width="11.6640625" style="32" customWidth="1"/>
    <col min="14613" max="14843" width="9.109375" style="32"/>
    <col min="14844" max="14844" width="22.5546875" style="32" customWidth="1"/>
    <col min="14845" max="14845" width="20.33203125" style="32" customWidth="1"/>
    <col min="14846" max="14846" width="13.5546875" style="32" customWidth="1"/>
    <col min="14847" max="14847" width="13.6640625" style="32" customWidth="1"/>
    <col min="14848" max="14848" width="12.44140625" style="32" customWidth="1"/>
    <col min="14849" max="14849" width="11.88671875" style="32" customWidth="1"/>
    <col min="14850" max="14850" width="12.44140625" style="32" customWidth="1"/>
    <col min="14851" max="14851" width="12.5546875" style="32" customWidth="1"/>
    <col min="14852" max="14852" width="12.33203125" style="32" customWidth="1"/>
    <col min="14853" max="14855" width="11.88671875" style="32" customWidth="1"/>
    <col min="14856" max="14856" width="12.6640625" style="32" customWidth="1"/>
    <col min="14857" max="14857" width="12" style="32" customWidth="1"/>
    <col min="14858" max="14858" width="9.109375" style="32"/>
    <col min="14859" max="14859" width="11.88671875" style="32" customWidth="1"/>
    <col min="14860" max="14860" width="13.88671875" style="32" customWidth="1"/>
    <col min="14861" max="14861" width="9.109375" style="32"/>
    <col min="14862" max="14862" width="10.44140625" style="32" bestFit="1" customWidth="1"/>
    <col min="14863" max="14863" width="9.109375" style="32"/>
    <col min="14864" max="14864" width="9.44140625" style="32" bestFit="1" customWidth="1"/>
    <col min="14865" max="14865" width="9.109375" style="32"/>
    <col min="14866" max="14866" width="8.33203125" style="32" customWidth="1"/>
    <col min="14867" max="14867" width="11.88671875" style="32" customWidth="1"/>
    <col min="14868" max="14868" width="11.6640625" style="32" customWidth="1"/>
    <col min="14869" max="15099" width="9.109375" style="32"/>
    <col min="15100" max="15100" width="22.5546875" style="32" customWidth="1"/>
    <col min="15101" max="15101" width="20.33203125" style="32" customWidth="1"/>
    <col min="15102" max="15102" width="13.5546875" style="32" customWidth="1"/>
    <col min="15103" max="15103" width="13.6640625" style="32" customWidth="1"/>
    <col min="15104" max="15104" width="12.44140625" style="32" customWidth="1"/>
    <col min="15105" max="15105" width="11.88671875" style="32" customWidth="1"/>
    <col min="15106" max="15106" width="12.44140625" style="32" customWidth="1"/>
    <col min="15107" max="15107" width="12.5546875" style="32" customWidth="1"/>
    <col min="15108" max="15108" width="12.33203125" style="32" customWidth="1"/>
    <col min="15109" max="15111" width="11.88671875" style="32" customWidth="1"/>
    <col min="15112" max="15112" width="12.6640625" style="32" customWidth="1"/>
    <col min="15113" max="15113" width="12" style="32" customWidth="1"/>
    <col min="15114" max="15114" width="9.109375" style="32"/>
    <col min="15115" max="15115" width="11.88671875" style="32" customWidth="1"/>
    <col min="15116" max="15116" width="13.88671875" style="32" customWidth="1"/>
    <col min="15117" max="15117" width="9.109375" style="32"/>
    <col min="15118" max="15118" width="10.44140625" style="32" bestFit="1" customWidth="1"/>
    <col min="15119" max="15119" width="9.109375" style="32"/>
    <col min="15120" max="15120" width="9.44140625" style="32" bestFit="1" customWidth="1"/>
    <col min="15121" max="15121" width="9.109375" style="32"/>
    <col min="15122" max="15122" width="8.33203125" style="32" customWidth="1"/>
    <col min="15123" max="15123" width="11.88671875" style="32" customWidth="1"/>
    <col min="15124" max="15124" width="11.6640625" style="32" customWidth="1"/>
    <col min="15125" max="15355" width="9.109375" style="32"/>
    <col min="15356" max="15356" width="22.5546875" style="32" customWidth="1"/>
    <col min="15357" max="15357" width="20.33203125" style="32" customWidth="1"/>
    <col min="15358" max="15358" width="13.5546875" style="32" customWidth="1"/>
    <col min="15359" max="15359" width="13.6640625" style="32" customWidth="1"/>
    <col min="15360" max="15360" width="12.44140625" style="32" customWidth="1"/>
    <col min="15361" max="15361" width="11.88671875" style="32" customWidth="1"/>
    <col min="15362" max="15362" width="12.44140625" style="32" customWidth="1"/>
    <col min="15363" max="15363" width="12.5546875" style="32" customWidth="1"/>
    <col min="15364" max="15364" width="12.33203125" style="32" customWidth="1"/>
    <col min="15365" max="15367" width="11.88671875" style="32" customWidth="1"/>
    <col min="15368" max="15368" width="12.6640625" style="32" customWidth="1"/>
    <col min="15369" max="15369" width="12" style="32" customWidth="1"/>
    <col min="15370" max="15370" width="9.109375" style="32"/>
    <col min="15371" max="15371" width="11.88671875" style="32" customWidth="1"/>
    <col min="15372" max="15372" width="13.88671875" style="32" customWidth="1"/>
    <col min="15373" max="15373" width="9.109375" style="32"/>
    <col min="15374" max="15374" width="10.44140625" style="32" bestFit="1" customWidth="1"/>
    <col min="15375" max="15375" width="9.109375" style="32"/>
    <col min="15376" max="15376" width="9.44140625" style="32" bestFit="1" customWidth="1"/>
    <col min="15377" max="15377" width="9.109375" style="32"/>
    <col min="15378" max="15378" width="8.33203125" style="32" customWidth="1"/>
    <col min="15379" max="15379" width="11.88671875" style="32" customWidth="1"/>
    <col min="15380" max="15380" width="11.6640625" style="32" customWidth="1"/>
    <col min="15381" max="15611" width="9.109375" style="32"/>
    <col min="15612" max="15612" width="22.5546875" style="32" customWidth="1"/>
    <col min="15613" max="15613" width="20.33203125" style="32" customWidth="1"/>
    <col min="15614" max="15614" width="13.5546875" style="32" customWidth="1"/>
    <col min="15615" max="15615" width="13.6640625" style="32" customWidth="1"/>
    <col min="15616" max="15616" width="12.44140625" style="32" customWidth="1"/>
    <col min="15617" max="15617" width="11.88671875" style="32" customWidth="1"/>
    <col min="15618" max="15618" width="12.44140625" style="32" customWidth="1"/>
    <col min="15619" max="15619" width="12.5546875" style="32" customWidth="1"/>
    <col min="15620" max="15620" width="12.33203125" style="32" customWidth="1"/>
    <col min="15621" max="15623" width="11.88671875" style="32" customWidth="1"/>
    <col min="15624" max="15624" width="12.6640625" style="32" customWidth="1"/>
    <col min="15625" max="15625" width="12" style="32" customWidth="1"/>
    <col min="15626" max="15626" width="9.109375" style="32"/>
    <col min="15627" max="15627" width="11.88671875" style="32" customWidth="1"/>
    <col min="15628" max="15628" width="13.88671875" style="32" customWidth="1"/>
    <col min="15629" max="15629" width="9.109375" style="32"/>
    <col min="15630" max="15630" width="10.44140625" style="32" bestFit="1" customWidth="1"/>
    <col min="15631" max="15631" width="9.109375" style="32"/>
    <col min="15632" max="15632" width="9.44140625" style="32" bestFit="1" customWidth="1"/>
    <col min="15633" max="15633" width="9.109375" style="32"/>
    <col min="15634" max="15634" width="8.33203125" style="32" customWidth="1"/>
    <col min="15635" max="15635" width="11.88671875" style="32" customWidth="1"/>
    <col min="15636" max="15636" width="11.6640625" style="32" customWidth="1"/>
    <col min="15637" max="15867" width="9.109375" style="32"/>
    <col min="15868" max="15868" width="22.5546875" style="32" customWidth="1"/>
    <col min="15869" max="15869" width="20.33203125" style="32" customWidth="1"/>
    <col min="15870" max="15870" width="13.5546875" style="32" customWidth="1"/>
    <col min="15871" max="15871" width="13.6640625" style="32" customWidth="1"/>
    <col min="15872" max="15872" width="12.44140625" style="32" customWidth="1"/>
    <col min="15873" max="15873" width="11.88671875" style="32" customWidth="1"/>
    <col min="15874" max="15874" width="12.44140625" style="32" customWidth="1"/>
    <col min="15875" max="15875" width="12.5546875" style="32" customWidth="1"/>
    <col min="15876" max="15876" width="12.33203125" style="32" customWidth="1"/>
    <col min="15877" max="15879" width="11.88671875" style="32" customWidth="1"/>
    <col min="15880" max="15880" width="12.6640625" style="32" customWidth="1"/>
    <col min="15881" max="15881" width="12" style="32" customWidth="1"/>
    <col min="15882" max="15882" width="9.109375" style="32"/>
    <col min="15883" max="15883" width="11.88671875" style="32" customWidth="1"/>
    <col min="15884" max="15884" width="13.88671875" style="32" customWidth="1"/>
    <col min="15885" max="15885" width="9.109375" style="32"/>
    <col min="15886" max="15886" width="10.44140625" style="32" bestFit="1" customWidth="1"/>
    <col min="15887" max="15887" width="9.109375" style="32"/>
    <col min="15888" max="15888" width="9.44140625" style="32" bestFit="1" customWidth="1"/>
    <col min="15889" max="15889" width="9.109375" style="32"/>
    <col min="15890" max="15890" width="8.33203125" style="32" customWidth="1"/>
    <col min="15891" max="15891" width="11.88671875" style="32" customWidth="1"/>
    <col min="15892" max="15892" width="11.6640625" style="32" customWidth="1"/>
    <col min="15893" max="16123" width="9.109375" style="32"/>
    <col min="16124" max="16124" width="22.5546875" style="32" customWidth="1"/>
    <col min="16125" max="16125" width="20.33203125" style="32" customWidth="1"/>
    <col min="16126" max="16126" width="13.5546875" style="32" customWidth="1"/>
    <col min="16127" max="16127" width="13.6640625" style="32" customWidth="1"/>
    <col min="16128" max="16128" width="12.44140625" style="32" customWidth="1"/>
    <col min="16129" max="16129" width="11.88671875" style="32" customWidth="1"/>
    <col min="16130" max="16130" width="12.44140625" style="32" customWidth="1"/>
    <col min="16131" max="16131" width="12.5546875" style="32" customWidth="1"/>
    <col min="16132" max="16132" width="12.33203125" style="32" customWidth="1"/>
    <col min="16133" max="16135" width="11.88671875" style="32" customWidth="1"/>
    <col min="16136" max="16136" width="12.6640625" style="32" customWidth="1"/>
    <col min="16137" max="16137" width="12" style="32" customWidth="1"/>
    <col min="16138" max="16138" width="9.109375" style="32"/>
    <col min="16139" max="16139" width="11.88671875" style="32" customWidth="1"/>
    <col min="16140" max="16140" width="13.88671875" style="32" customWidth="1"/>
    <col min="16141" max="16141" width="9.109375" style="32"/>
    <col min="16142" max="16142" width="10.44140625" style="32" bestFit="1" customWidth="1"/>
    <col min="16143" max="16143" width="9.109375" style="32"/>
    <col min="16144" max="16144" width="9.44140625" style="32" bestFit="1" customWidth="1"/>
    <col min="16145" max="16145" width="9.109375" style="32"/>
    <col min="16146" max="16146" width="8.33203125" style="32" customWidth="1"/>
    <col min="16147" max="16147" width="11.88671875" style="32" customWidth="1"/>
    <col min="16148" max="16148" width="11.6640625" style="32" customWidth="1"/>
    <col min="16149" max="16384" width="9.109375" style="32"/>
  </cols>
  <sheetData>
    <row r="1" spans="1:21" x14ac:dyDescent="0.25">
      <c r="A1" s="33" t="s">
        <v>114</v>
      </c>
    </row>
    <row r="2" spans="1:21" x14ac:dyDescent="0.25">
      <c r="A2" s="33"/>
      <c r="M2" s="71"/>
      <c r="N2" s="71"/>
      <c r="P2" s="72" t="s">
        <v>0</v>
      </c>
      <c r="Q2" s="72" t="s">
        <v>0</v>
      </c>
      <c r="S2" s="71"/>
      <c r="T2" s="71"/>
    </row>
    <row r="3" spans="1:21" x14ac:dyDescent="0.25">
      <c r="A3" s="35" t="s">
        <v>1</v>
      </c>
      <c r="B3" s="35" t="s">
        <v>2</v>
      </c>
      <c r="C3" s="71">
        <v>1850</v>
      </c>
      <c r="D3" s="71">
        <v>1860</v>
      </c>
      <c r="E3" s="71">
        <v>1870</v>
      </c>
      <c r="F3" s="71">
        <v>1880</v>
      </c>
      <c r="G3" s="71">
        <v>1890</v>
      </c>
      <c r="H3" s="71">
        <v>1900</v>
      </c>
      <c r="I3" s="71">
        <v>1910</v>
      </c>
      <c r="J3" s="71">
        <v>1920</v>
      </c>
      <c r="K3" s="71">
        <v>1930</v>
      </c>
      <c r="L3" s="71">
        <v>1940</v>
      </c>
      <c r="M3" s="71">
        <v>1950</v>
      </c>
      <c r="N3" s="71">
        <v>1960</v>
      </c>
      <c r="P3" s="71">
        <v>1950</v>
      </c>
      <c r="Q3" s="71">
        <v>1960</v>
      </c>
      <c r="S3" s="71"/>
      <c r="T3" s="71"/>
      <c r="U3" s="71"/>
    </row>
    <row r="4" spans="1:21" x14ac:dyDescent="0.25">
      <c r="A4" s="32" t="s">
        <v>34</v>
      </c>
      <c r="B4" s="32" t="s">
        <v>34</v>
      </c>
      <c r="C4" s="70">
        <f>D4/(('Default &amp; Adjusted Growth Rates'!N47/1000)+1)^10</f>
        <v>1787521.9623630617</v>
      </c>
      <c r="D4" s="70">
        <f>E4/(('Default &amp; Adjusted Growth Rates'!O47/1000)+1)^10</f>
        <v>1805477.8353534623</v>
      </c>
      <c r="E4" s="70">
        <f>F4/(('Default &amp; Adjusted Growth Rates'!P47/1000)+1)^10</f>
        <v>1823614.0772465314</v>
      </c>
      <c r="F4" s="70">
        <f>G4/(('Default &amp; Adjusted Growth Rates'!Q47/1000)+1)^10</f>
        <v>1860416.3661369535</v>
      </c>
      <c r="G4" s="70">
        <f>H4/(('Default &amp; Adjusted Growth Rates'!R47/1000)+1)^10</f>
        <v>1897961.3606713347</v>
      </c>
      <c r="H4" s="70">
        <f>I4/(('Default &amp; Adjusted Growth Rates'!S47/1000)+1)^10</f>
        <v>1751475.5867723278</v>
      </c>
      <c r="I4" s="70">
        <f>J4/(('Default &amp; Adjusted Growth Rates'!T47/1000)+1)^10</f>
        <v>1682664.2681002703</v>
      </c>
      <c r="J4" s="70">
        <f>K4/(('Default &amp; Adjusted Growth Rates'!U47/1000)+1)^10</f>
        <v>1616556.3828149796</v>
      </c>
      <c r="K4" s="70">
        <f>L4/(('Default &amp; Adjusted Growth Rates'!V47/1000)+1)^10</f>
        <v>1839438.6615003094</v>
      </c>
      <c r="L4" s="70">
        <f>M4/(('Default &amp; Adjusted Growth Rates'!W47/1000)+1)^10</f>
        <v>2072480.4158583346</v>
      </c>
      <c r="M4" s="70">
        <v>2429000</v>
      </c>
      <c r="N4" s="70">
        <v>2967000</v>
      </c>
      <c r="P4" s="70">
        <v>2429000</v>
      </c>
      <c r="Q4" s="70">
        <v>2967000</v>
      </c>
      <c r="S4" s="55"/>
      <c r="T4" s="55"/>
    </row>
    <row r="5" spans="1:21" x14ac:dyDescent="0.25">
      <c r="A5" s="32" t="s">
        <v>35</v>
      </c>
      <c r="C5" s="70"/>
      <c r="D5" s="70"/>
      <c r="E5" s="70"/>
      <c r="F5" s="70"/>
      <c r="G5" s="70"/>
      <c r="H5" s="70"/>
      <c r="I5" s="70"/>
      <c r="J5" s="70"/>
      <c r="K5" s="70"/>
      <c r="L5" s="70"/>
      <c r="M5" s="70">
        <v>1314000</v>
      </c>
      <c r="N5" s="70">
        <v>1530000</v>
      </c>
      <c r="P5" s="70">
        <v>1314000</v>
      </c>
      <c r="Q5" s="70">
        <v>1530000</v>
      </c>
      <c r="S5" s="55"/>
      <c r="T5" s="55"/>
    </row>
    <row r="6" spans="1:21" x14ac:dyDescent="0.25">
      <c r="A6" s="32" t="s">
        <v>36</v>
      </c>
      <c r="B6" s="32" t="s">
        <v>37</v>
      </c>
      <c r="C6" s="70">
        <f>D6/(('Default &amp; Adjusted Growth Rates'!N49/1000)+1)^10</f>
        <v>437537.79709756537</v>
      </c>
      <c r="D6" s="70">
        <f>E6/(('Default &amp; Adjusted Growth Rates'!O49/1000)+1)^10</f>
        <v>437537.79709756537</v>
      </c>
      <c r="E6" s="70">
        <f>F6/(('Default &amp; Adjusted Growth Rates'!P49/1000)+1)^10</f>
        <v>450842.55891015689</v>
      </c>
      <c r="F6" s="70">
        <f>G6/(('Default &amp; Adjusted Growth Rates'!Q49/1000)+1)^10</f>
        <v>473898.70690242958</v>
      </c>
      <c r="G6" s="70">
        <f>H6/(('Default &amp; Adjusted Growth Rates'!R49/1000)+1)^10</f>
        <v>498133.94934737909</v>
      </c>
      <c r="H6" s="70">
        <f>I6/(('Default &amp; Adjusted Growth Rates'!S49/1000)+1)^10</f>
        <v>493174.96621003479</v>
      </c>
      <c r="I6" s="70">
        <f>J6/(('Default &amp; Adjusted Growth Rates'!T49/1000)+1)^10</f>
        <v>464370.7618484812</v>
      </c>
      <c r="J6" s="70">
        <f>K6/(('Default &amp; Adjusted Growth Rates'!U49/1000)+1)^10</f>
        <v>437248.88575934194</v>
      </c>
      <c r="K6" s="70">
        <f>L6/(('Default &amp; Adjusted Growth Rates'!V49/1000)+1)^10</f>
        <v>497534.45887431171</v>
      </c>
      <c r="L6" s="70">
        <f>M6/(('Default &amp; Adjusted Growth Rates'!W49/1000)+1)^10</f>
        <v>560567.9840341399</v>
      </c>
      <c r="M6" s="70">
        <v>657000</v>
      </c>
      <c r="N6" s="70">
        <v>765000</v>
      </c>
      <c r="S6" s="55"/>
      <c r="T6" s="55"/>
    </row>
    <row r="7" spans="1:21" x14ac:dyDescent="0.25">
      <c r="A7" s="32" t="s">
        <v>38</v>
      </c>
      <c r="B7" s="32" t="s">
        <v>34</v>
      </c>
      <c r="C7" s="70">
        <f>D7/(('Default &amp; Adjusted Growth Rates'!N50/1000)+1)^10</f>
        <v>493308.70763695496</v>
      </c>
      <c r="D7" s="70">
        <f>E7/(('Default &amp; Adjusted Growth Rates'!O50/1000)+1)^10</f>
        <v>498264.05290593172</v>
      </c>
      <c r="E7" s="70">
        <f>F7/(('Default &amp; Adjusted Growth Rates'!P50/1000)+1)^10</f>
        <v>503269.17521381861</v>
      </c>
      <c r="F7" s="70">
        <f>G7/(('Default &amp; Adjusted Growth Rates'!Q50/1000)+1)^10</f>
        <v>513425.6320030911</v>
      </c>
      <c r="G7" s="70">
        <f>H7/(('Default &amp; Adjusted Growth Rates'!R50/1000)+1)^10</f>
        <v>523787.05587477738</v>
      </c>
      <c r="H7" s="70">
        <f>I7/(('Default &amp; Adjusted Growth Rates'!S50/1000)+1)^10</f>
        <v>483360.86289318814</v>
      </c>
      <c r="I7" s="70">
        <f>J7/(('Default &amp; Adjusted Growth Rates'!T50/1000)+1)^10</f>
        <v>455129.85761295905</v>
      </c>
      <c r="J7" s="70">
        <f>K7/(('Default &amp; Adjusted Growth Rates'!U50/1000)+1)^10</f>
        <v>437248.88575934194</v>
      </c>
      <c r="K7" s="70">
        <f>L7/(('Default &amp; Adjusted Growth Rates'!V50/1000)+1)^10</f>
        <v>497534.45887431171</v>
      </c>
      <c r="L7" s="70">
        <f>M7/(('Default &amp; Adjusted Growth Rates'!W50/1000)+1)^10</f>
        <v>560567.9840341399</v>
      </c>
      <c r="M7" s="70">
        <v>657000</v>
      </c>
      <c r="N7" s="70">
        <v>765000</v>
      </c>
      <c r="S7" s="55"/>
      <c r="T7" s="55"/>
    </row>
    <row r="8" spans="1:21" x14ac:dyDescent="0.25">
      <c r="A8" s="32" t="s">
        <v>39</v>
      </c>
      <c r="C8" s="70"/>
      <c r="D8" s="70"/>
      <c r="E8" s="70"/>
      <c r="F8" s="70"/>
      <c r="G8" s="70"/>
      <c r="H8" s="70"/>
      <c r="I8" s="70"/>
      <c r="J8" s="70"/>
      <c r="K8" s="70"/>
      <c r="L8" s="70"/>
      <c r="M8" s="70">
        <v>4466000</v>
      </c>
      <c r="N8" s="70">
        <v>5408000</v>
      </c>
      <c r="P8" s="70">
        <v>4466000</v>
      </c>
      <c r="Q8" s="70">
        <v>5408000</v>
      </c>
      <c r="S8" s="55"/>
      <c r="T8" s="55"/>
    </row>
    <row r="9" spans="1:21" x14ac:dyDescent="0.25">
      <c r="A9" s="32" t="s">
        <v>40</v>
      </c>
      <c r="B9" s="32" t="s">
        <v>29</v>
      </c>
      <c r="C9" s="70">
        <f>D9/(('Default &amp; Adjusted Growth Rates'!N52/1000)+1)^10</f>
        <v>369461.7494252873</v>
      </c>
      <c r="D9" s="70">
        <f>E9/(('Default &amp; Adjusted Growth Rates'!O52/1000)+1)^10</f>
        <v>392237.66015374014</v>
      </c>
      <c r="E9" s="70">
        <f>F9/(('Default &amp; Adjusted Growth Rates'!P52/1000)+1)^10</f>
        <v>416417.6190964327</v>
      </c>
      <c r="F9" s="70">
        <f>G9/(('Default &amp; Adjusted Growth Rates'!Q52/1000)+1)^10</f>
        <v>446502.40476842941</v>
      </c>
      <c r="G9" s="70">
        <f>H9/(('Default &amp; Adjusted Growth Rates'!R52/1000)+1)^10</f>
        <v>478760.71597686695</v>
      </c>
      <c r="H9" s="70">
        <f>I9/(('Default &amp; Adjusted Growth Rates'!S52/1000)+1)^10</f>
        <v>464590.24951728742</v>
      </c>
      <c r="I9" s="70">
        <f>J9/(('Default &amp; Adjusted Growth Rates'!T52/1000)+1)^10</f>
        <v>428732.9008606213</v>
      </c>
      <c r="J9" s="70">
        <f>K9/(('Default &amp; Adjusted Growth Rates'!U52/1000)+1)^10</f>
        <v>420235.00461906998</v>
      </c>
      <c r="K9" s="70">
        <f>L9/(('Default &amp; Adjusted Growth Rates'!V52/1000)+1)^10</f>
        <v>487699.87896506261</v>
      </c>
      <c r="L9" s="70">
        <f>M9/(('Default &amp; Adjusted Growth Rates'!W52/1000)+1)^10</f>
        <v>560443.96609540714</v>
      </c>
      <c r="M9" s="70">
        <v>669900</v>
      </c>
      <c r="N9" s="70">
        <v>811200</v>
      </c>
      <c r="S9" s="55"/>
      <c r="T9" s="55"/>
    </row>
    <row r="10" spans="1:21" x14ac:dyDescent="0.25">
      <c r="A10" s="32" t="s">
        <v>41</v>
      </c>
      <c r="B10" s="32" t="s">
        <v>29</v>
      </c>
      <c r="C10" s="70">
        <f>D10/(('Default &amp; Adjusted Growth Rates'!N53/1000)+1)^10</f>
        <v>1496231.5608151031</v>
      </c>
      <c r="D10" s="70">
        <f>E10/(('Default &amp; Adjusted Growth Rates'!O53/1000)+1)^10</f>
        <v>1588468.5420756212</v>
      </c>
      <c r="E10" s="70">
        <f>F10/(('Default &amp; Adjusted Growth Rates'!P53/1000)+1)^10</f>
        <v>1686391.5821888335</v>
      </c>
      <c r="F10" s="70">
        <f>G10/(('Default &amp; Adjusted Growth Rates'!Q53/1000)+1)^10</f>
        <v>1808227.7557381124</v>
      </c>
      <c r="G10" s="70">
        <f>H10/(('Default &amp; Adjusted Growth Rates'!R53/1000)+1)^10</f>
        <v>1938866.1869254799</v>
      </c>
      <c r="H10" s="70">
        <f>I10/(('Default &amp; Adjusted Growth Rates'!S53/1000)+1)^10</f>
        <v>1881479.1930586568</v>
      </c>
      <c r="I10" s="70">
        <f>J10/(('Default &amp; Adjusted Growth Rates'!T53/1000)+1)^10</f>
        <v>1701576.0567042788</v>
      </c>
      <c r="J10" s="70">
        <f>K10/(('Default &amp; Adjusted Growth Rates'!U53/1000)+1)^10</f>
        <v>1634725.1721319202</v>
      </c>
      <c r="K10" s="70">
        <f>L10/(('Default &amp; Adjusted Growth Rates'!V53/1000)+1)^10</f>
        <v>1860112.4677823011</v>
      </c>
      <c r="L10" s="70">
        <f>M10/(('Default &amp; Adjusted Growth Rates'!W53/1000)+1)^10</f>
        <v>2095773.4234140911</v>
      </c>
      <c r="M10" s="70">
        <v>2456300</v>
      </c>
      <c r="N10" s="70">
        <v>2974400</v>
      </c>
      <c r="S10" s="55"/>
      <c r="T10" s="55"/>
    </row>
    <row r="11" spans="1:21" x14ac:dyDescent="0.25">
      <c r="A11" s="32" t="s">
        <v>42</v>
      </c>
      <c r="B11" s="32" t="s">
        <v>25</v>
      </c>
      <c r="C11" s="70">
        <f>D11/(('Default &amp; Adjusted Growth Rates'!N54/1000)+1)^10</f>
        <v>901853.21173769771</v>
      </c>
      <c r="D11" s="70">
        <f>E11/(('Default &amp; Adjusted Growth Rates'!O54/1000)+1)^10</f>
        <v>920053.47836715891</v>
      </c>
      <c r="E11" s="70">
        <f>F11/(('Default &amp; Adjusted Growth Rates'!P54/1000)+1)^10</f>
        <v>948030.70105677214</v>
      </c>
      <c r="F11" s="70">
        <f>G11/(('Default &amp; Adjusted Growth Rates'!Q54/1000)+1)^10</f>
        <v>986641.84329117346</v>
      </c>
      <c r="G11" s="70">
        <f>H11/(('Default &amp; Adjusted Growth Rates'!R54/1000)+1)^10</f>
        <v>1026825.5298566638</v>
      </c>
      <c r="H11" s="70">
        <f>I11/(('Default &amp; Adjusted Growth Rates'!S54/1000)+1)^10</f>
        <v>966853.11756464245</v>
      </c>
      <c r="I11" s="70">
        <f>J11/(('Default &amp; Adjusted Growth Rates'!T54/1000)+1)^10</f>
        <v>910383.43298199761</v>
      </c>
      <c r="J11" s="70">
        <f>K11/(('Default &amp; Adjusted Growth Rates'!U54/1000)+1)^10</f>
        <v>857211.89702082647</v>
      </c>
      <c r="K11" s="70">
        <f>L11/(('Default &amp; Adjusted Growth Rates'!V54/1000)+1)^10</f>
        <v>975399.75793012523</v>
      </c>
      <c r="L11" s="70">
        <f>M11/(('Default &amp; Adjusted Growth Rates'!W54/1000)+1)^10</f>
        <v>1120887.9321908143</v>
      </c>
      <c r="M11" s="70">
        <v>1339800</v>
      </c>
      <c r="N11" s="70">
        <v>1622400</v>
      </c>
      <c r="S11" s="55"/>
      <c r="T11" s="55"/>
    </row>
    <row r="12" spans="1:21" x14ac:dyDescent="0.25">
      <c r="A12" s="32" t="s">
        <v>43</v>
      </c>
      <c r="C12" s="70"/>
      <c r="D12" s="70"/>
      <c r="E12" s="70"/>
      <c r="F12" s="70"/>
      <c r="G12" s="70"/>
      <c r="H12" s="70"/>
      <c r="I12" s="70"/>
      <c r="J12" s="70"/>
      <c r="K12" s="70"/>
      <c r="L12" s="70"/>
      <c r="M12" s="70">
        <v>226000</v>
      </c>
      <c r="N12" s="70">
        <v>252000</v>
      </c>
      <c r="P12" s="70">
        <v>226000</v>
      </c>
      <c r="Q12" s="70">
        <v>252000</v>
      </c>
      <c r="S12" s="55"/>
      <c r="T12" s="55"/>
    </row>
    <row r="13" spans="1:21" x14ac:dyDescent="0.25">
      <c r="A13" s="32" t="s">
        <v>44</v>
      </c>
      <c r="C13" s="70"/>
      <c r="D13" s="70"/>
      <c r="E13" s="70"/>
      <c r="F13" s="70"/>
      <c r="G13" s="70"/>
      <c r="H13" s="70"/>
      <c r="I13" s="70"/>
      <c r="J13" s="70"/>
      <c r="K13" s="70"/>
      <c r="L13" s="70"/>
      <c r="M13" s="70">
        <v>55144</v>
      </c>
      <c r="N13" s="70">
        <v>61488</v>
      </c>
      <c r="S13" s="55"/>
      <c r="T13" s="55"/>
    </row>
    <row r="14" spans="1:21" x14ac:dyDescent="0.25">
      <c r="A14" s="32" t="s">
        <v>45</v>
      </c>
      <c r="B14" s="32" t="s">
        <v>46</v>
      </c>
      <c r="C14" s="70">
        <f>D14/(('Default &amp; Adjusted Growth Rates'!N57/1000)+1)^10</f>
        <v>108342.27571702651</v>
      </c>
      <c r="D14" s="70">
        <f>E14/(('Default &amp; Adjusted Growth Rates'!O57/1000)+1)^10</f>
        <v>115021.1646782975</v>
      </c>
      <c r="E14" s="70">
        <f>F14/(('Default &amp; Adjusted Growth Rates'!P57/1000)+1)^10</f>
        <v>122111.78172504359</v>
      </c>
      <c r="F14" s="70">
        <f>G14/(('Default &amp; Adjusted Growth Rates'!Q57/1000)+1)^10</f>
        <v>130933.95113563436</v>
      </c>
      <c r="G14" s="70">
        <f>H14/(('Default &amp; Adjusted Growth Rates'!R57/1000)+1)^10</f>
        <v>140393.49289481973</v>
      </c>
      <c r="H14" s="70">
        <f>I14/(('Default &amp; Adjusted Growth Rates'!S57/1000)+1)^10</f>
        <v>133529.67334373744</v>
      </c>
      <c r="I14" s="70">
        <f>J14/(('Default &amp; Adjusted Growth Rates'!T57/1000)+1)^10</f>
        <v>120761.84305385708</v>
      </c>
      <c r="J14" s="70">
        <f>K14/(('Default &amp; Adjusted Growth Rates'!U57/1000)+1)^10</f>
        <v>113708.66914048421</v>
      </c>
      <c r="K14" s="70">
        <f>L14/(('Default &amp; Adjusted Growth Rates'!V57/1000)+1)^10</f>
        <v>129386.22146945115</v>
      </c>
      <c r="L14" s="70">
        <f>M14/(('Default &amp; Adjusted Growth Rates'!W57/1000)+1)^10</f>
        <v>145778.39190279605</v>
      </c>
      <c r="M14" s="70">
        <v>170856</v>
      </c>
      <c r="N14" s="70">
        <v>190512</v>
      </c>
      <c r="S14" s="55"/>
      <c r="T14" s="55"/>
    </row>
    <row r="15" spans="1:21" x14ac:dyDescent="0.25">
      <c r="A15" s="32" t="s">
        <v>47</v>
      </c>
      <c r="B15" s="32" t="s">
        <v>46</v>
      </c>
      <c r="C15" s="70">
        <f>D15/(('Default &amp; Adjusted Growth Rates'!N58/1000)+1)^10</f>
        <v>297399.72439531208</v>
      </c>
      <c r="D15" s="70">
        <f>E15/(('Default &amp; Adjusted Growth Rates'!O58/1000)+1)^10</f>
        <v>315733.2855394106</v>
      </c>
      <c r="E15" s="70">
        <f>F15/(('Default &amp; Adjusted Growth Rates'!P58/1000)+1)^10</f>
        <v>335197.0409528811</v>
      </c>
      <c r="F15" s="70">
        <f>G15/(('Default &amp; Adjusted Growth Rates'!Q58/1000)+1)^10</f>
        <v>359413.91044278524</v>
      </c>
      <c r="G15" s="70">
        <f>H15/(('Default &amp; Adjusted Growth Rates'!R58/1000)+1)^10</f>
        <v>385380.36807411187</v>
      </c>
      <c r="H15" s="70">
        <f>I15/(('Default &amp; Adjusted Growth Rates'!S58/1000)+1)^10</f>
        <v>366539.17215791577</v>
      </c>
      <c r="I15" s="70">
        <f>J15/(('Default &amp; Adjusted Growth Rates'!T58/1000)+1)^10</f>
        <v>331491.45708818524</v>
      </c>
      <c r="J15" s="70">
        <f>K15/(('Default &amp; Adjusted Growth Rates'!U58/1000)+1)^10</f>
        <v>312130.48313718633</v>
      </c>
      <c r="K15" s="70">
        <f>L15/(('Default &amp; Adjusted Growth Rates'!V58/1000)+1)^10</f>
        <v>355165.38997268223</v>
      </c>
      <c r="L15" s="70">
        <f>M15/(('Default &amp; Adjusted Growth Rates'!W58/1000)+1)^10</f>
        <v>400161.92467581679</v>
      </c>
      <c r="M15" s="70">
        <v>469000</v>
      </c>
      <c r="N15" s="70">
        <v>486000</v>
      </c>
      <c r="P15" s="70">
        <v>469000</v>
      </c>
      <c r="Q15" s="70">
        <v>486000</v>
      </c>
      <c r="S15" s="55"/>
      <c r="T15" s="55"/>
    </row>
    <row r="16" spans="1:21" x14ac:dyDescent="0.25">
      <c r="A16" s="32" t="s">
        <v>48</v>
      </c>
      <c r="B16" s="32" t="s">
        <v>37</v>
      </c>
      <c r="C16" s="70">
        <f>D16/(('Default &amp; Adjusted Growth Rates'!N59/1000)+1)^10</f>
        <v>507653.25722368399</v>
      </c>
      <c r="D16" s="70">
        <f>E16/(('Default &amp; Adjusted Growth Rates'!O59/1000)+1)^10</f>
        <v>507653.25722368399</v>
      </c>
      <c r="E16" s="70">
        <f>F16/(('Default &amp; Adjusted Growth Rates'!P59/1000)+1)^10</f>
        <v>538948.14846890897</v>
      </c>
      <c r="F16" s="70">
        <f>G16/(('Default &amp; Adjusted Growth Rates'!Q59/1000)+1)^10</f>
        <v>583649.75205008266</v>
      </c>
      <c r="G16" s="70">
        <f>H16/(('Default &amp; Adjusted Growth Rates'!R59/1000)+1)^10</f>
        <v>625816.50218914088</v>
      </c>
      <c r="H16" s="70">
        <f>I16/(('Default &amp; Adjusted Growth Rates'!S59/1000)+1)^10</f>
        <v>595220.41504474683</v>
      </c>
      <c r="I16" s="70">
        <f>J16/(('Default &amp; Adjusted Growth Rates'!T59/1000)+1)^10</f>
        <v>538306.67404576985</v>
      </c>
      <c r="J16" s="70">
        <f>K16/(('Default &amp; Adjusted Growth Rates'!U59/1000)+1)^10</f>
        <v>506866.52296194731</v>
      </c>
      <c r="K16" s="70">
        <f>L16/(('Default &amp; Adjusted Growth Rates'!V59/1000)+1)^10</f>
        <v>588239.29273588676</v>
      </c>
      <c r="L16" s="70">
        <f>M16/(('Default &amp; Adjusted Growth Rates'!W59/1000)+1)^10</f>
        <v>675979.58591594105</v>
      </c>
      <c r="M16" s="70">
        <v>808000</v>
      </c>
      <c r="N16" s="70">
        <v>1003000</v>
      </c>
      <c r="P16" s="70">
        <v>808000</v>
      </c>
      <c r="Q16" s="70">
        <v>1003000</v>
      </c>
      <c r="S16" s="55"/>
      <c r="T16" s="55"/>
    </row>
    <row r="17" spans="1:20" x14ac:dyDescent="0.25">
      <c r="A17" s="32" t="s">
        <v>49</v>
      </c>
      <c r="C17" s="70"/>
      <c r="D17" s="70"/>
      <c r="E17" s="70"/>
      <c r="F17" s="70"/>
      <c r="G17" s="70"/>
      <c r="H17" s="70"/>
      <c r="I17" s="70"/>
      <c r="J17" s="70"/>
      <c r="K17" s="70"/>
      <c r="L17" s="70"/>
      <c r="M17" s="70">
        <v>12184000</v>
      </c>
      <c r="N17" s="70">
        <v>15451000</v>
      </c>
      <c r="P17" s="70">
        <v>12184000</v>
      </c>
      <c r="Q17" s="70">
        <v>15451000</v>
      </c>
      <c r="S17" s="55"/>
      <c r="T17" s="55"/>
    </row>
    <row r="18" spans="1:20" x14ac:dyDescent="0.25">
      <c r="A18" s="32" t="s">
        <v>50</v>
      </c>
      <c r="B18" s="32" t="s">
        <v>37</v>
      </c>
      <c r="C18" s="70">
        <f>D18/(('Default &amp; Adjusted Growth Rates'!N61/1000)+1)^10</f>
        <v>6026200.1871994836</v>
      </c>
      <c r="D18" s="70">
        <f>E18/(('Default &amp; Adjusted Growth Rates'!O61/1000)+1)^10</f>
        <v>6026200.1871994836</v>
      </c>
      <c r="E18" s="70">
        <f>F18/(('Default &amp; Adjusted Growth Rates'!P61/1000)+1)^10</f>
        <v>6461573.0742589496</v>
      </c>
      <c r="F18" s="70">
        <f>G18/(('Default &amp; Adjusted Growth Rates'!Q61/1000)+1)^10</f>
        <v>7067241.3429057607</v>
      </c>
      <c r="G18" s="70">
        <f>H18/(('Default &amp; Adjusted Growth Rates'!R61/1000)+1)^10</f>
        <v>7428660.9983460857</v>
      </c>
      <c r="H18" s="70">
        <f>I18/(('Default &amp; Adjusted Growth Rates'!S61/1000)+1)^10</f>
        <v>7065474.7313229376</v>
      </c>
      <c r="I18" s="70">
        <f>J18/(('Default &amp; Adjusted Growth Rates'!T61/1000)+1)^10</f>
        <v>6389888.6984361121</v>
      </c>
      <c r="J18" s="70">
        <f>K18/(('Default &amp; Adjusted Growth Rates'!U61/1000)+1)^10</f>
        <v>6016683.096919531</v>
      </c>
      <c r="K18" s="70">
        <f>L18/(('Default &amp; Adjusted Growth Rates'!V61/1000)+1)^10</f>
        <v>6846231.6688250583</v>
      </c>
      <c r="L18" s="70">
        <f>M18/(('Default &amp; Adjusted Growth Rates'!W61/1000)+1)^10</f>
        <v>7713592.9308435228</v>
      </c>
      <c r="M18" s="70">
        <v>9040528</v>
      </c>
      <c r="N18" s="70">
        <v>11464642</v>
      </c>
      <c r="S18" s="55"/>
      <c r="T18" s="55"/>
    </row>
    <row r="19" spans="1:20" x14ac:dyDescent="0.25">
      <c r="A19" s="32" t="s">
        <v>51</v>
      </c>
      <c r="B19" s="32" t="s">
        <v>52</v>
      </c>
      <c r="C19" s="70">
        <f>D19/(('Default &amp; Adjusted Growth Rates'!N62/1000)+1)^10</f>
        <v>1357954.8558445261</v>
      </c>
      <c r="D19" s="70">
        <f>E19/(('Default &amp; Adjusted Growth Rates'!O62/1000)+1)^10</f>
        <v>1344436.2525848399</v>
      </c>
      <c r="E19" s="70">
        <f>F19/(('Default &amp; Adjusted Growth Rates'!P62/1000)+1)^10</f>
        <v>1385318.2157695333</v>
      </c>
      <c r="F19" s="70">
        <f>G19/(('Default &amp; Adjusted Growth Rates'!Q62/1000)+1)^10</f>
        <v>1427443.3282003298</v>
      </c>
      <c r="G19" s="70">
        <f>H19/(('Default &amp; Adjusted Growth Rates'!R62/1000)+1)^10</f>
        <v>1456250.5097167469</v>
      </c>
      <c r="H19" s="70">
        <f>I19/(('Default &amp; Adjusted Growth Rates'!S62/1000)+1)^10</f>
        <v>1371197.2524400309</v>
      </c>
      <c r="I19" s="70">
        <f>J19/(('Default &amp; Adjusted Growth Rates'!T62/1000)+1)^10</f>
        <v>1240086.2164080865</v>
      </c>
      <c r="J19" s="70">
        <f>K19/(('Default &amp; Adjusted Growth Rates'!U62/1000)+1)^10</f>
        <v>1167658.175143413</v>
      </c>
      <c r="K19" s="70">
        <f>L19/(('Default &amp; Adjusted Growth Rates'!V62/1000)+1)^10</f>
        <v>1328648.733572518</v>
      </c>
      <c r="L19" s="70">
        <f>M19/(('Default &amp; Adjusted Growth Rates'!W62/1000)+1)^10</f>
        <v>1496977.6038294707</v>
      </c>
      <c r="M19" s="70">
        <v>1754496</v>
      </c>
      <c r="N19" s="70">
        <v>2224944</v>
      </c>
      <c r="S19" s="55"/>
      <c r="T19" s="55"/>
    </row>
    <row r="20" spans="1:20" x14ac:dyDescent="0.25">
      <c r="A20" s="32" t="s">
        <v>53</v>
      </c>
      <c r="B20" s="32" t="s">
        <v>54</v>
      </c>
      <c r="C20" s="70">
        <f>D20/(('Default &amp; Adjusted Growth Rates'!N63/1000)+1)^10</f>
        <v>838402.91978880984</v>
      </c>
      <c r="D20" s="70">
        <f>E20/(('Default &amp; Adjusted Growth Rates'!O63/1000)+1)^10</f>
        <v>898974.73757921299</v>
      </c>
      <c r="E20" s="70">
        <f>F20/(('Default &amp; Adjusted Growth Rates'!P63/1000)+1)^10</f>
        <v>963922.66740815481</v>
      </c>
      <c r="F20" s="70">
        <f>G20/(('Default &amp; Adjusted Growth Rates'!Q63/1000)+1)^10</f>
        <v>1013217.7998965175</v>
      </c>
      <c r="G20" s="70">
        <f>H20/(('Default &amp; Adjusted Growth Rates'!R63/1000)+1)^10</f>
        <v>1065033.8919693034</v>
      </c>
      <c r="H20" s="70">
        <f>I20/(('Default &amp; Adjusted Growth Rates'!S63/1000)+1)^10</f>
        <v>1012964.523941393</v>
      </c>
      <c r="I20" s="70">
        <f>J20/(('Default &amp; Adjusted Growth Rates'!T63/1000)+1)^10</f>
        <v>916106.95807242265</v>
      </c>
      <c r="J20" s="70">
        <f>K20/(('Default &amp; Adjusted Growth Rates'!U63/1000)+1)^10</f>
        <v>871318.60841286345</v>
      </c>
      <c r="K20" s="70">
        <f>L20/(('Default &amp; Adjusted Growth Rates'!V63/1000)+1)^10</f>
        <v>1011200.8166672289</v>
      </c>
      <c r="L20" s="70">
        <f>M20/(('Default &amp; Adjusted Growth Rates'!W63/1000)+1)^10</f>
        <v>1162028.9867910645</v>
      </c>
      <c r="M20" s="70">
        <v>1388976</v>
      </c>
      <c r="N20" s="70">
        <v>1761414</v>
      </c>
      <c r="S20" s="55"/>
      <c r="T20" s="55"/>
    </row>
    <row r="21" spans="1:20" x14ac:dyDescent="0.25">
      <c r="A21" s="32" t="s">
        <v>54</v>
      </c>
      <c r="C21" s="70"/>
      <c r="D21" s="70"/>
      <c r="E21" s="70"/>
      <c r="F21" s="70"/>
      <c r="G21" s="70"/>
      <c r="H21" s="70"/>
      <c r="I21" s="70"/>
      <c r="J21" s="70"/>
      <c r="K21" s="70"/>
      <c r="L21" s="70"/>
      <c r="M21" s="70">
        <v>4148000</v>
      </c>
      <c r="N21" s="70">
        <v>5012000</v>
      </c>
      <c r="P21" s="70">
        <v>4148000</v>
      </c>
      <c r="Q21" s="70">
        <v>5012000</v>
      </c>
      <c r="S21" s="55"/>
      <c r="T21" s="55"/>
    </row>
    <row r="22" spans="1:20" x14ac:dyDescent="0.25">
      <c r="A22" s="32" t="s">
        <v>55</v>
      </c>
      <c r="B22" s="32" t="s">
        <v>37</v>
      </c>
      <c r="C22" s="70">
        <f>D22/(('Default &amp; Adjusted Growth Rates'!N65/1000)+1)^10</f>
        <v>28862.867718435351</v>
      </c>
      <c r="D22" s="70">
        <f>E22/(('Default &amp; Adjusted Growth Rates'!O65/1000)+1)^10</f>
        <v>28862.867718435351</v>
      </c>
      <c r="E22" s="70">
        <f>F22/(('Default &amp; Adjusted Growth Rates'!P65/1000)+1)^10</f>
        <v>30948.11375358747</v>
      </c>
      <c r="F22" s="70">
        <f>G22/(('Default &amp; Adjusted Growth Rates'!Q65/1000)+1)^10</f>
        <v>33849.000311644326</v>
      </c>
      <c r="G22" s="70">
        <f>H22/(('Default &amp; Adjusted Growth Rates'!R65/1000)+1)^10</f>
        <v>36294.477815206315</v>
      </c>
      <c r="H22" s="70">
        <f>I22/(('Default &amp; Adjusted Growth Rates'!S65/1000)+1)^10</f>
        <v>35220.225765309253</v>
      </c>
      <c r="I22" s="70">
        <f>J22/(('Default &amp; Adjusted Growth Rates'!T65/1000)+1)^10</f>
        <v>32501.908029744729</v>
      </c>
      <c r="J22" s="70">
        <f>K22/(('Default &amp; Adjusted Growth Rates'!U65/1000)+1)^10</f>
        <v>31224.985206626105</v>
      </c>
      <c r="K22" s="70">
        <f>L22/(('Default &amp; Adjusted Growth Rates'!V65/1000)+1)^10</f>
        <v>36237.870093095917</v>
      </c>
      <c r="L22" s="70">
        <f>M22/(('Default &amp; Adjusted Growth Rates'!W65/1000)+1)^10</f>
        <v>41643.019639296886</v>
      </c>
      <c r="M22" s="70">
        <v>49776</v>
      </c>
      <c r="N22" s="70">
        <v>60144</v>
      </c>
      <c r="S22" s="55"/>
      <c r="T22" s="55"/>
    </row>
    <row r="23" spans="1:20" x14ac:dyDescent="0.25">
      <c r="A23" s="32" t="s">
        <v>56</v>
      </c>
      <c r="B23" s="32" t="s">
        <v>54</v>
      </c>
      <c r="C23" s="70">
        <f>D23/(('Default &amp; Adjusted Growth Rates'!N66/1000)+1)^10</f>
        <v>2400083.660904299</v>
      </c>
      <c r="D23" s="70">
        <f>E23/(('Default &amp; Adjusted Growth Rates'!O66/1000)+1)^10</f>
        <v>2573481.7094543194</v>
      </c>
      <c r="E23" s="70">
        <f>F23/(('Default &amp; Adjusted Growth Rates'!P66/1000)+1)^10</f>
        <v>2759407.1893313071</v>
      </c>
      <c r="F23" s="70">
        <f>G23/(('Default &amp; Adjusted Growth Rates'!Q66/1000)+1)^10</f>
        <v>2900523.637348013</v>
      </c>
      <c r="G23" s="70">
        <f>H23/(('Default &amp; Adjusted Growth Rates'!R66/1000)+1)^10</f>
        <v>3048856.7991494206</v>
      </c>
      <c r="H23" s="70">
        <f>I23/(('Default &amp; Adjusted Growth Rates'!S66/1000)+1)^10</f>
        <v>2899798.5880104615</v>
      </c>
      <c r="I23" s="70">
        <f>J23/(('Default &amp; Adjusted Growth Rates'!T66/1000)+1)^10</f>
        <v>2675990.4277823158</v>
      </c>
      <c r="J23" s="70">
        <f>K23/(('Default &amp; Adjusted Growth Rates'!U66/1000)+1)^10</f>
        <v>2570857.1153455493</v>
      </c>
      <c r="K23" s="70">
        <f>L23/(('Default &amp; Adjusted Growth Rates'!V66/1000)+1)^10</f>
        <v>2983584.6376648974</v>
      </c>
      <c r="L23" s="70">
        <f>M23/(('Default &amp; Adjusted Growth Rates'!W66/1000)+1)^10</f>
        <v>3428608.616968777</v>
      </c>
      <c r="M23" s="70">
        <v>4098224</v>
      </c>
      <c r="N23" s="70">
        <v>4951856</v>
      </c>
      <c r="S23" s="55"/>
      <c r="T23" s="55"/>
    </row>
    <row r="24" spans="1:20" s="33" customFormat="1" x14ac:dyDescent="0.25">
      <c r="A24" s="33" t="s">
        <v>137</v>
      </c>
      <c r="B24" s="57"/>
      <c r="C24" s="64">
        <f t="shared" ref="C24:L24" si="0">SUM(C4:C23)</f>
        <v>17050814.737867247</v>
      </c>
      <c r="D24" s="64">
        <f t="shared" si="0"/>
        <v>17452402.827931166</v>
      </c>
      <c r="E24" s="64">
        <f t="shared" si="0"/>
        <v>18425991.945380911</v>
      </c>
      <c r="F24" s="64">
        <f t="shared" si="0"/>
        <v>19605385.431130961</v>
      </c>
      <c r="G24" s="64">
        <f t="shared" si="0"/>
        <v>20551021.838807337</v>
      </c>
      <c r="H24" s="64">
        <f t="shared" si="0"/>
        <v>19520878.558042672</v>
      </c>
      <c r="I24" s="64">
        <f t="shared" si="0"/>
        <v>17887991.461025104</v>
      </c>
      <c r="J24" s="64">
        <f t="shared" si="0"/>
        <v>16993673.884373084</v>
      </c>
      <c r="K24" s="64">
        <f t="shared" si="0"/>
        <v>19436414.314927239</v>
      </c>
      <c r="L24" s="64">
        <f t="shared" si="0"/>
        <v>22035492.76619361</v>
      </c>
      <c r="M24" s="64">
        <v>26044000</v>
      </c>
      <c r="N24" s="64">
        <v>32109000</v>
      </c>
      <c r="P24" s="64">
        <f>SUM(P4:P23)</f>
        <v>26044000</v>
      </c>
      <c r="Q24" s="64">
        <f>SUM(Q4:Q23)</f>
        <v>32109000</v>
      </c>
      <c r="S24" s="55"/>
      <c r="T24" s="55"/>
    </row>
    <row r="25" spans="1:20" s="33" customFormat="1" x14ac:dyDescent="0.25">
      <c r="A25" s="14" t="s">
        <v>109</v>
      </c>
      <c r="B25" s="57"/>
      <c r="C25" s="64"/>
      <c r="D25" s="73">
        <f>((D24/C24)^(1/10))*100-100</f>
        <v>0.23306466688188721</v>
      </c>
      <c r="E25" s="73">
        <f t="shared" ref="E25:N25" si="1">((E24/D24)^(1/10))*100-100</f>
        <v>0.54432546203774734</v>
      </c>
      <c r="F25" s="73">
        <f t="shared" si="1"/>
        <v>0.62234881099436734</v>
      </c>
      <c r="G25" s="73">
        <f t="shared" si="1"/>
        <v>0.4721749375322446</v>
      </c>
      <c r="H25" s="73">
        <f t="shared" si="1"/>
        <v>-0.51294070469623421</v>
      </c>
      <c r="I25" s="73">
        <f t="shared" si="1"/>
        <v>-0.86974532499657187</v>
      </c>
      <c r="J25" s="73">
        <f t="shared" si="1"/>
        <v>-0.51157168478582093</v>
      </c>
      <c r="K25" s="73">
        <f t="shared" si="1"/>
        <v>1.3521315522469308</v>
      </c>
      <c r="L25" s="73">
        <f t="shared" si="1"/>
        <v>1.262970224101025</v>
      </c>
      <c r="M25" s="73">
        <f t="shared" si="1"/>
        <v>1.6853743928117098</v>
      </c>
      <c r="N25" s="73">
        <f t="shared" si="1"/>
        <v>2.1155567068200156</v>
      </c>
      <c r="P25" s="64"/>
      <c r="Q25" s="64"/>
      <c r="S25" s="55"/>
      <c r="T25" s="55"/>
    </row>
    <row r="26" spans="1:20" x14ac:dyDescent="0.25">
      <c r="C26" s="70"/>
      <c r="D26" s="70"/>
      <c r="E26" s="70"/>
      <c r="F26" s="70"/>
      <c r="G26" s="70"/>
      <c r="H26" s="70"/>
      <c r="I26" s="70"/>
      <c r="J26" s="70"/>
      <c r="K26" s="70"/>
      <c r="L26" s="70"/>
      <c r="M26" s="70"/>
      <c r="N26" s="70"/>
      <c r="S26" s="55"/>
      <c r="T26" s="55"/>
    </row>
    <row r="27" spans="1:20" x14ac:dyDescent="0.25">
      <c r="A27" s="33"/>
      <c r="C27" s="70"/>
      <c r="D27" s="70"/>
      <c r="E27" s="70"/>
      <c r="F27" s="70"/>
      <c r="G27" s="70"/>
      <c r="H27" s="70"/>
      <c r="I27" s="70"/>
      <c r="J27" s="70"/>
      <c r="K27" s="70"/>
      <c r="L27" s="70"/>
      <c r="M27" s="70"/>
      <c r="N27" s="70"/>
      <c r="S27" s="55"/>
      <c r="T27" s="55"/>
    </row>
    <row r="28" spans="1:20" x14ac:dyDescent="0.25">
      <c r="A28" s="35"/>
      <c r="B28" s="35"/>
      <c r="C28" s="70"/>
      <c r="D28" s="70"/>
      <c r="E28" s="70"/>
      <c r="F28" s="70"/>
      <c r="G28" s="70"/>
      <c r="H28" s="70"/>
      <c r="I28" s="70"/>
      <c r="J28" s="70"/>
      <c r="K28" s="70"/>
      <c r="L28" s="70"/>
      <c r="M28" s="70"/>
      <c r="N28" s="70"/>
      <c r="S28" s="55"/>
      <c r="T28" s="55"/>
    </row>
    <row r="29" spans="1:20" x14ac:dyDescent="0.25">
      <c r="C29" s="70"/>
      <c r="D29" s="70"/>
      <c r="E29" s="70"/>
      <c r="F29" s="70"/>
      <c r="G29" s="70"/>
      <c r="H29" s="70"/>
      <c r="I29" s="70"/>
      <c r="J29" s="70"/>
      <c r="K29" s="70"/>
      <c r="L29" s="70"/>
      <c r="M29" s="70"/>
      <c r="N29" s="70"/>
      <c r="S29" s="55"/>
      <c r="T29" s="55"/>
    </row>
    <row r="30" spans="1:20" x14ac:dyDescent="0.25">
      <c r="C30" s="70"/>
      <c r="D30" s="70"/>
      <c r="E30" s="70"/>
      <c r="F30" s="70"/>
      <c r="G30" s="70"/>
      <c r="H30" s="70"/>
      <c r="I30" s="70"/>
      <c r="J30" s="70"/>
      <c r="K30" s="70"/>
      <c r="L30" s="70"/>
      <c r="M30" s="70"/>
      <c r="N30" s="70"/>
      <c r="S30" s="55"/>
      <c r="T30" s="55"/>
    </row>
    <row r="31" spans="1:20" x14ac:dyDescent="0.25">
      <c r="C31" s="70"/>
      <c r="D31" s="70"/>
      <c r="E31" s="70"/>
      <c r="F31" s="70"/>
      <c r="G31" s="70"/>
      <c r="H31" s="70"/>
      <c r="I31" s="70"/>
      <c r="J31" s="70"/>
      <c r="K31" s="70"/>
      <c r="L31" s="70"/>
      <c r="M31" s="70"/>
      <c r="N31" s="70"/>
      <c r="S31" s="55"/>
      <c r="T31" s="55"/>
    </row>
    <row r="32" spans="1:20" x14ac:dyDescent="0.25">
      <c r="C32" s="70"/>
      <c r="D32" s="70"/>
      <c r="E32" s="70"/>
      <c r="F32" s="70"/>
      <c r="G32" s="70"/>
      <c r="H32" s="70"/>
      <c r="I32" s="70"/>
      <c r="J32" s="70"/>
      <c r="K32" s="70"/>
      <c r="L32" s="70"/>
      <c r="M32" s="70"/>
      <c r="N32" s="70"/>
      <c r="S32" s="55"/>
      <c r="T32" s="55"/>
    </row>
    <row r="33" spans="3:20" x14ac:dyDescent="0.25">
      <c r="C33" s="70"/>
      <c r="D33" s="70"/>
      <c r="E33" s="70"/>
      <c r="F33" s="70"/>
      <c r="G33" s="70"/>
      <c r="H33" s="70"/>
      <c r="I33" s="70"/>
      <c r="J33" s="70"/>
      <c r="K33" s="70"/>
      <c r="L33" s="70"/>
      <c r="M33" s="70"/>
      <c r="N33" s="70"/>
      <c r="S33" s="55"/>
      <c r="T33" s="55"/>
    </row>
    <row r="34" spans="3:20" x14ac:dyDescent="0.25">
      <c r="C34" s="70"/>
      <c r="D34" s="70"/>
      <c r="E34" s="70"/>
      <c r="F34" s="70"/>
      <c r="G34" s="70"/>
      <c r="H34" s="70"/>
      <c r="I34" s="70"/>
      <c r="J34" s="70"/>
      <c r="K34" s="70"/>
      <c r="L34" s="70"/>
      <c r="M34" s="70"/>
      <c r="N34" s="70"/>
      <c r="S34" s="55"/>
      <c r="T34" s="55"/>
    </row>
    <row r="35" spans="3:20" x14ac:dyDescent="0.25">
      <c r="C35" s="70"/>
      <c r="D35" s="70"/>
      <c r="E35" s="70"/>
      <c r="F35" s="70"/>
      <c r="G35" s="70"/>
      <c r="H35" s="70"/>
      <c r="I35" s="70"/>
      <c r="J35" s="70"/>
      <c r="K35" s="70"/>
      <c r="L35" s="70"/>
      <c r="M35" s="70"/>
      <c r="N35" s="70"/>
      <c r="S35" s="55"/>
      <c r="T35" s="55"/>
    </row>
    <row r="36" spans="3:20" x14ac:dyDescent="0.25">
      <c r="C36" s="70"/>
      <c r="D36" s="70"/>
      <c r="E36" s="70"/>
      <c r="F36" s="70"/>
      <c r="G36" s="70"/>
      <c r="H36" s="70"/>
      <c r="I36" s="70"/>
      <c r="J36" s="70"/>
      <c r="K36" s="70"/>
      <c r="L36" s="70"/>
      <c r="M36" s="70"/>
      <c r="N36" s="70"/>
      <c r="S36" s="55"/>
      <c r="T36" s="55"/>
    </row>
    <row r="37" spans="3:20" x14ac:dyDescent="0.25">
      <c r="C37" s="70"/>
      <c r="D37" s="70"/>
      <c r="E37" s="70"/>
      <c r="F37" s="70"/>
      <c r="G37" s="70"/>
      <c r="H37" s="70"/>
      <c r="I37" s="70"/>
      <c r="J37" s="70"/>
      <c r="K37" s="70"/>
      <c r="L37" s="70"/>
      <c r="M37" s="70"/>
      <c r="N37" s="70"/>
      <c r="S37" s="55"/>
      <c r="T37" s="55"/>
    </row>
    <row r="38" spans="3:20" x14ac:dyDescent="0.25">
      <c r="C38" s="70"/>
      <c r="D38" s="70"/>
      <c r="E38" s="70"/>
      <c r="F38" s="70"/>
      <c r="G38" s="70"/>
      <c r="H38" s="70"/>
      <c r="I38" s="70"/>
      <c r="J38" s="70"/>
      <c r="K38" s="70"/>
      <c r="L38" s="70"/>
      <c r="M38" s="70"/>
      <c r="N38" s="70"/>
      <c r="S38" s="55"/>
      <c r="T38" s="55"/>
    </row>
    <row r="39" spans="3:20" x14ac:dyDescent="0.25">
      <c r="C39" s="70"/>
      <c r="D39" s="70"/>
      <c r="E39" s="70"/>
      <c r="F39" s="70"/>
      <c r="G39" s="70"/>
      <c r="H39" s="70"/>
      <c r="I39" s="70"/>
      <c r="J39" s="70"/>
      <c r="K39" s="70"/>
      <c r="L39" s="70"/>
      <c r="M39" s="70"/>
      <c r="N39" s="70"/>
      <c r="S39" s="55"/>
      <c r="T39" s="55"/>
    </row>
    <row r="40" spans="3:20" x14ac:dyDescent="0.25">
      <c r="C40" s="70"/>
      <c r="D40" s="70"/>
      <c r="E40" s="70"/>
      <c r="F40" s="70"/>
      <c r="G40" s="70"/>
      <c r="H40" s="70"/>
      <c r="I40" s="70"/>
      <c r="J40" s="70"/>
      <c r="K40" s="70"/>
      <c r="L40" s="70"/>
      <c r="M40" s="70"/>
      <c r="N40" s="70"/>
      <c r="S40" s="55"/>
      <c r="T40" s="55"/>
    </row>
    <row r="41" spans="3:20" x14ac:dyDescent="0.25">
      <c r="C41" s="70"/>
      <c r="D41" s="70"/>
      <c r="E41" s="70"/>
      <c r="F41" s="70"/>
      <c r="G41" s="70"/>
      <c r="H41" s="70"/>
      <c r="I41" s="70"/>
      <c r="J41" s="70"/>
      <c r="K41" s="70"/>
      <c r="L41" s="70"/>
      <c r="M41" s="70"/>
      <c r="N41" s="70"/>
      <c r="S41" s="55"/>
      <c r="T41" s="55"/>
    </row>
    <row r="42" spans="3:20" x14ac:dyDescent="0.25">
      <c r="C42" s="70"/>
      <c r="D42" s="70"/>
      <c r="E42" s="70"/>
      <c r="F42" s="70"/>
      <c r="G42" s="70"/>
      <c r="H42" s="70"/>
      <c r="I42" s="70"/>
      <c r="J42" s="70"/>
      <c r="K42" s="70"/>
      <c r="L42" s="70"/>
      <c r="M42" s="70"/>
      <c r="N42" s="70"/>
      <c r="S42" s="55"/>
      <c r="T42" s="55"/>
    </row>
    <row r="43" spans="3:20" x14ac:dyDescent="0.25">
      <c r="C43" s="70"/>
      <c r="D43" s="70"/>
      <c r="E43" s="70"/>
      <c r="F43" s="70"/>
      <c r="G43" s="70"/>
      <c r="H43" s="70"/>
      <c r="I43" s="70"/>
      <c r="J43" s="70"/>
      <c r="K43" s="70"/>
      <c r="L43" s="70"/>
      <c r="M43" s="70"/>
      <c r="N43" s="70"/>
      <c r="S43" s="55"/>
      <c r="T43" s="55"/>
    </row>
    <row r="44" spans="3:20" x14ac:dyDescent="0.25">
      <c r="C44" s="70"/>
      <c r="D44" s="70"/>
      <c r="E44" s="70"/>
      <c r="F44" s="70"/>
      <c r="G44" s="70"/>
      <c r="H44" s="70"/>
      <c r="I44" s="70"/>
      <c r="J44" s="70"/>
      <c r="K44" s="70"/>
      <c r="L44" s="70"/>
      <c r="M44" s="70"/>
      <c r="N44" s="70"/>
      <c r="S44" s="55"/>
      <c r="T44" s="55"/>
    </row>
    <row r="45" spans="3:20" x14ac:dyDescent="0.25">
      <c r="C45" s="70"/>
      <c r="D45" s="70"/>
      <c r="E45" s="70"/>
      <c r="F45" s="70"/>
      <c r="G45" s="70"/>
      <c r="H45" s="70"/>
      <c r="I45" s="70"/>
      <c r="J45" s="70"/>
      <c r="K45" s="70"/>
      <c r="L45" s="70"/>
      <c r="M45" s="70"/>
      <c r="N45" s="70"/>
      <c r="S45" s="55"/>
      <c r="T45" s="55"/>
    </row>
    <row r="46" spans="3:20" x14ac:dyDescent="0.25">
      <c r="C46" s="70"/>
      <c r="D46" s="70"/>
      <c r="E46" s="70"/>
      <c r="F46" s="70"/>
      <c r="G46" s="70"/>
      <c r="H46" s="70"/>
      <c r="I46" s="70"/>
      <c r="J46" s="70"/>
      <c r="K46" s="70"/>
      <c r="L46" s="70"/>
      <c r="M46" s="70"/>
      <c r="N46" s="70"/>
      <c r="S46" s="55"/>
      <c r="T46" s="55"/>
    </row>
    <row r="47" spans="3:20" x14ac:dyDescent="0.25">
      <c r="C47" s="70"/>
      <c r="D47" s="70"/>
      <c r="E47" s="70"/>
      <c r="F47" s="70"/>
      <c r="G47" s="70"/>
      <c r="H47" s="70"/>
      <c r="I47" s="70"/>
      <c r="J47" s="70"/>
      <c r="K47" s="70"/>
      <c r="L47" s="70"/>
      <c r="M47" s="70"/>
      <c r="N47" s="70"/>
      <c r="S47" s="55"/>
      <c r="T47" s="55"/>
    </row>
    <row r="48" spans="3:20" x14ac:dyDescent="0.25">
      <c r="C48" s="70"/>
      <c r="D48" s="70"/>
      <c r="E48" s="70"/>
      <c r="F48" s="70"/>
      <c r="G48" s="70"/>
      <c r="H48" s="70"/>
      <c r="I48" s="70"/>
      <c r="J48" s="70"/>
      <c r="K48" s="70"/>
      <c r="L48" s="70"/>
      <c r="M48" s="70"/>
      <c r="N48" s="70"/>
      <c r="S48" s="55"/>
      <c r="T48" s="55"/>
    </row>
    <row r="49" spans="2:20" s="33" customFormat="1" x14ac:dyDescent="0.25">
      <c r="B49" s="57"/>
      <c r="C49" s="64"/>
      <c r="D49" s="64"/>
      <c r="E49" s="64"/>
      <c r="F49" s="64"/>
      <c r="G49" s="64"/>
      <c r="H49" s="64"/>
      <c r="I49" s="64"/>
      <c r="J49" s="64"/>
      <c r="K49" s="64"/>
      <c r="L49" s="64"/>
      <c r="M49" s="64"/>
      <c r="N49" s="64"/>
      <c r="P49" s="64"/>
      <c r="Q49" s="64"/>
      <c r="S49" s="60"/>
      <c r="T49" s="60"/>
    </row>
    <row r="50" spans="2:20" s="33" customFormat="1" x14ac:dyDescent="0.25">
      <c r="B50" s="57"/>
      <c r="C50" s="64"/>
      <c r="D50" s="73"/>
      <c r="E50" s="73"/>
      <c r="F50" s="73"/>
      <c r="G50" s="73"/>
      <c r="H50" s="73"/>
      <c r="I50" s="73"/>
      <c r="J50" s="73"/>
      <c r="K50" s="73"/>
      <c r="L50" s="73"/>
      <c r="M50" s="73"/>
      <c r="N50" s="73"/>
      <c r="P50" s="64"/>
      <c r="Q50" s="64"/>
      <c r="S50" s="60"/>
      <c r="T50" s="60"/>
    </row>
    <row r="51" spans="2:20" x14ac:dyDescent="0.25">
      <c r="C51" s="70"/>
      <c r="D51" s="70"/>
      <c r="E51" s="70"/>
      <c r="F51" s="70"/>
      <c r="G51" s="70"/>
      <c r="H51" s="70"/>
      <c r="I51" s="70"/>
      <c r="J51" s="70"/>
      <c r="K51" s="70"/>
      <c r="L51" s="70"/>
      <c r="M51" s="70"/>
      <c r="N51" s="70"/>
      <c r="S51" s="55"/>
      <c r="T51" s="55"/>
    </row>
    <row r="52" spans="2:20" x14ac:dyDescent="0.25">
      <c r="C52" s="70"/>
      <c r="D52" s="70"/>
      <c r="E52" s="70"/>
      <c r="F52" s="70"/>
      <c r="G52" s="70"/>
      <c r="H52" s="70"/>
      <c r="I52" s="70"/>
      <c r="J52" s="70"/>
      <c r="K52" s="70"/>
      <c r="L52" s="70"/>
      <c r="M52" s="70"/>
      <c r="N52" s="70"/>
      <c r="S52" s="55"/>
      <c r="T52" s="55"/>
    </row>
    <row r="53" spans="2:20" x14ac:dyDescent="0.25">
      <c r="C53" s="70"/>
      <c r="D53" s="70"/>
      <c r="E53" s="70"/>
      <c r="F53" s="70"/>
      <c r="G53" s="70"/>
      <c r="H53" s="70"/>
      <c r="I53" s="70"/>
      <c r="J53" s="70"/>
      <c r="K53" s="70"/>
      <c r="L53" s="70"/>
      <c r="M53" s="70"/>
      <c r="N53" s="70"/>
      <c r="S53" s="55"/>
      <c r="T53" s="55"/>
    </row>
    <row r="54" spans="2:20" x14ac:dyDescent="0.25">
      <c r="C54" s="70"/>
      <c r="D54" s="70"/>
      <c r="E54" s="70"/>
      <c r="F54" s="70"/>
      <c r="G54" s="70"/>
      <c r="H54" s="70"/>
      <c r="I54" s="70"/>
      <c r="J54" s="70"/>
      <c r="K54" s="70"/>
      <c r="L54" s="70"/>
      <c r="M54" s="70"/>
      <c r="N54" s="70"/>
      <c r="S54" s="55"/>
      <c r="T54" s="55"/>
    </row>
    <row r="55" spans="2:20" x14ac:dyDescent="0.25">
      <c r="C55" s="70"/>
      <c r="D55" s="70"/>
      <c r="E55" s="70"/>
      <c r="F55" s="70"/>
      <c r="G55" s="70"/>
      <c r="H55" s="70"/>
      <c r="I55" s="70"/>
      <c r="J55" s="70"/>
      <c r="K55" s="70"/>
      <c r="L55" s="70"/>
      <c r="M55" s="70"/>
      <c r="N55" s="70"/>
      <c r="S55" s="55"/>
      <c r="T55" s="55"/>
    </row>
    <row r="56" spans="2:20" x14ac:dyDescent="0.25">
      <c r="C56" s="70"/>
      <c r="D56" s="70"/>
      <c r="E56" s="70"/>
      <c r="F56" s="70"/>
      <c r="G56" s="70"/>
      <c r="H56" s="70"/>
      <c r="I56" s="70"/>
      <c r="J56" s="70"/>
      <c r="K56" s="70"/>
      <c r="L56" s="70"/>
      <c r="M56" s="70"/>
      <c r="N56" s="70"/>
      <c r="S56" s="55"/>
      <c r="T56" s="55"/>
    </row>
    <row r="57" spans="2:20" x14ac:dyDescent="0.25">
      <c r="C57" s="70"/>
      <c r="D57" s="70"/>
      <c r="E57" s="70"/>
      <c r="F57" s="70"/>
      <c r="G57" s="70"/>
      <c r="H57" s="70"/>
      <c r="I57" s="70"/>
      <c r="J57" s="70"/>
      <c r="K57" s="70"/>
      <c r="L57" s="70"/>
      <c r="M57" s="70"/>
      <c r="N57" s="70"/>
      <c r="S57" s="55"/>
      <c r="T57" s="55"/>
    </row>
    <row r="58" spans="2:20" x14ac:dyDescent="0.25">
      <c r="C58" s="70"/>
      <c r="D58" s="70"/>
      <c r="E58" s="70"/>
      <c r="F58" s="70"/>
      <c r="G58" s="70"/>
      <c r="H58" s="70"/>
      <c r="I58" s="70"/>
      <c r="J58" s="70"/>
      <c r="K58" s="70"/>
      <c r="L58" s="70"/>
      <c r="M58" s="70"/>
      <c r="N58" s="70"/>
      <c r="S58" s="55"/>
      <c r="T58" s="55"/>
    </row>
    <row r="59" spans="2:20" x14ac:dyDescent="0.25">
      <c r="C59" s="70"/>
      <c r="D59" s="70"/>
      <c r="E59" s="70"/>
      <c r="F59" s="70"/>
      <c r="G59" s="70"/>
      <c r="H59" s="70"/>
      <c r="I59" s="70"/>
      <c r="J59" s="70"/>
      <c r="K59" s="70"/>
      <c r="L59" s="70"/>
      <c r="M59" s="70"/>
      <c r="N59" s="70"/>
      <c r="S59" s="55"/>
      <c r="T59" s="55"/>
    </row>
    <row r="60" spans="2:20" x14ac:dyDescent="0.25">
      <c r="C60" s="70"/>
      <c r="D60" s="70"/>
      <c r="E60" s="70"/>
      <c r="F60" s="70"/>
      <c r="G60" s="70"/>
      <c r="H60" s="70"/>
      <c r="I60" s="70"/>
      <c r="J60" s="70"/>
      <c r="K60" s="70"/>
      <c r="L60" s="70"/>
      <c r="M60" s="70"/>
      <c r="N60" s="70"/>
      <c r="S60" s="55"/>
      <c r="T60" s="55"/>
    </row>
    <row r="61" spans="2:20" x14ac:dyDescent="0.25">
      <c r="C61" s="70"/>
      <c r="D61" s="70"/>
      <c r="E61" s="70"/>
      <c r="F61" s="70"/>
      <c r="G61" s="70"/>
      <c r="H61" s="70"/>
      <c r="I61" s="70"/>
      <c r="J61" s="70"/>
      <c r="K61" s="70"/>
      <c r="L61" s="70"/>
      <c r="M61" s="70"/>
      <c r="N61" s="70"/>
      <c r="S61" s="55"/>
      <c r="T61" s="55"/>
    </row>
    <row r="62" spans="2:20" x14ac:dyDescent="0.25">
      <c r="C62" s="70"/>
      <c r="D62" s="70"/>
      <c r="E62" s="70"/>
      <c r="F62" s="70"/>
      <c r="G62" s="70"/>
      <c r="H62" s="70"/>
      <c r="I62" s="70"/>
      <c r="J62" s="70"/>
      <c r="K62" s="70"/>
      <c r="L62" s="70"/>
      <c r="M62" s="70"/>
      <c r="N62" s="70"/>
      <c r="S62" s="55"/>
      <c r="T62" s="55"/>
    </row>
    <row r="63" spans="2:20" x14ac:dyDescent="0.25">
      <c r="C63" s="70"/>
      <c r="D63" s="70"/>
      <c r="E63" s="70"/>
      <c r="F63" s="70"/>
      <c r="G63" s="70"/>
      <c r="H63" s="70"/>
      <c r="I63" s="70"/>
      <c r="J63" s="70"/>
      <c r="K63" s="70"/>
      <c r="L63" s="70"/>
      <c r="M63" s="70"/>
      <c r="N63" s="70"/>
      <c r="S63" s="55"/>
      <c r="T63" s="55"/>
    </row>
    <row r="64" spans="2:20" x14ac:dyDescent="0.25">
      <c r="C64" s="70"/>
      <c r="D64" s="70"/>
      <c r="E64" s="70"/>
      <c r="F64" s="70"/>
      <c r="G64" s="70"/>
      <c r="H64" s="70"/>
      <c r="I64" s="70"/>
      <c r="J64" s="70"/>
      <c r="K64" s="70"/>
      <c r="L64" s="70"/>
      <c r="M64" s="70"/>
      <c r="N64" s="70"/>
      <c r="S64" s="55"/>
      <c r="T64" s="55"/>
    </row>
    <row r="65" spans="3:20" x14ac:dyDescent="0.25">
      <c r="C65" s="70"/>
      <c r="D65" s="70"/>
      <c r="E65" s="70"/>
      <c r="F65" s="70"/>
      <c r="G65" s="70"/>
      <c r="H65" s="70"/>
      <c r="I65" s="70"/>
      <c r="J65" s="70"/>
      <c r="K65" s="70"/>
      <c r="L65" s="70"/>
      <c r="M65" s="70"/>
      <c r="N65" s="70"/>
      <c r="S65" s="55"/>
      <c r="T65" s="55"/>
    </row>
    <row r="66" spans="3:20" x14ac:dyDescent="0.25">
      <c r="C66" s="70"/>
      <c r="D66" s="70"/>
      <c r="E66" s="70"/>
      <c r="F66" s="70"/>
      <c r="G66" s="70"/>
      <c r="H66" s="70"/>
      <c r="I66" s="70"/>
      <c r="J66" s="70"/>
      <c r="K66" s="70"/>
      <c r="L66" s="70"/>
      <c r="M66" s="70"/>
      <c r="N66" s="70"/>
      <c r="S66" s="55"/>
      <c r="T66" s="55"/>
    </row>
    <row r="67" spans="3:20" x14ac:dyDescent="0.25">
      <c r="C67" s="70"/>
      <c r="D67" s="70"/>
      <c r="E67" s="70"/>
      <c r="F67" s="70"/>
      <c r="G67" s="70"/>
      <c r="H67" s="70"/>
      <c r="I67" s="70"/>
      <c r="J67" s="70"/>
      <c r="K67" s="70"/>
      <c r="L67" s="70"/>
      <c r="M67" s="70"/>
      <c r="N67" s="70"/>
      <c r="S67" s="55"/>
      <c r="T67" s="55"/>
    </row>
    <row r="68" spans="3:20" x14ac:dyDescent="0.25">
      <c r="C68" s="70"/>
      <c r="D68" s="70"/>
      <c r="E68" s="70"/>
      <c r="F68" s="70"/>
      <c r="G68" s="70"/>
      <c r="H68" s="70"/>
      <c r="I68" s="70"/>
      <c r="J68" s="70"/>
      <c r="K68" s="70"/>
      <c r="L68" s="70"/>
      <c r="M68" s="70"/>
      <c r="N68" s="70"/>
      <c r="S68" s="55"/>
      <c r="T68" s="55"/>
    </row>
    <row r="69" spans="3:20" x14ac:dyDescent="0.25">
      <c r="C69" s="70"/>
      <c r="D69" s="70"/>
      <c r="E69" s="70"/>
      <c r="F69" s="70"/>
      <c r="G69" s="70"/>
      <c r="H69" s="70"/>
      <c r="I69" s="70"/>
      <c r="J69" s="70"/>
      <c r="K69" s="70"/>
      <c r="L69" s="70"/>
      <c r="M69" s="70"/>
      <c r="N69" s="70"/>
      <c r="S69" s="55"/>
      <c r="T69" s="55"/>
    </row>
    <row r="70" spans="3:20" x14ac:dyDescent="0.25">
      <c r="C70" s="70"/>
      <c r="D70" s="70"/>
      <c r="E70" s="70"/>
      <c r="F70" s="70"/>
      <c r="G70" s="70"/>
      <c r="H70" s="70"/>
      <c r="I70" s="70"/>
      <c r="J70" s="70"/>
      <c r="K70" s="70"/>
      <c r="L70" s="70"/>
      <c r="M70" s="70"/>
      <c r="N70" s="70"/>
      <c r="S70" s="55"/>
      <c r="T70" s="55"/>
    </row>
    <row r="71" spans="3:20" x14ac:dyDescent="0.25">
      <c r="C71" s="70"/>
      <c r="D71" s="70"/>
      <c r="E71" s="70"/>
      <c r="F71" s="70"/>
      <c r="G71" s="70"/>
      <c r="H71" s="70"/>
      <c r="I71" s="70"/>
      <c r="J71" s="70"/>
      <c r="K71" s="70"/>
      <c r="L71" s="70"/>
      <c r="M71" s="70"/>
      <c r="N71" s="70"/>
      <c r="S71" s="55"/>
      <c r="T71" s="55"/>
    </row>
    <row r="72" spans="3:20" x14ac:dyDescent="0.25">
      <c r="C72" s="70"/>
      <c r="D72" s="70"/>
      <c r="E72" s="70"/>
      <c r="F72" s="70"/>
      <c r="G72" s="70"/>
      <c r="H72" s="70"/>
      <c r="I72" s="70"/>
      <c r="J72" s="70"/>
      <c r="K72" s="70"/>
      <c r="L72" s="70"/>
      <c r="M72" s="70"/>
      <c r="N72" s="70"/>
      <c r="S72" s="55"/>
      <c r="T72" s="55"/>
    </row>
    <row r="73" spans="3:20" x14ac:dyDescent="0.25">
      <c r="C73" s="70"/>
      <c r="D73" s="70"/>
      <c r="E73" s="70"/>
      <c r="F73" s="70"/>
      <c r="G73" s="70"/>
      <c r="H73" s="70"/>
      <c r="I73" s="70"/>
      <c r="J73" s="70"/>
      <c r="K73" s="70"/>
      <c r="L73" s="70"/>
      <c r="M73" s="70"/>
      <c r="N73" s="70"/>
      <c r="S73" s="55"/>
      <c r="T73" s="55"/>
    </row>
    <row r="74" spans="3:20" x14ac:dyDescent="0.25">
      <c r="S74" s="54"/>
      <c r="T74" s="54"/>
    </row>
    <row r="85" spans="12:17" x14ac:dyDescent="0.25">
      <c r="L85" s="32" t="s">
        <v>96</v>
      </c>
      <c r="Q85" s="70"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Charts</vt:lpstr>
      </vt:variant>
      <vt:variant>
        <vt:i4>2</vt:i4>
      </vt:variant>
    </vt:vector>
  </HeadingPairs>
  <TitlesOfParts>
    <vt:vector size="14" baseType="lpstr">
      <vt:lpstr>NOTES</vt:lpstr>
      <vt:lpstr>COUNTRY SERIES 1850-1960</vt:lpstr>
      <vt:lpstr>Default &amp; Adjusted Growth Rates</vt:lpstr>
      <vt:lpstr>TOTAL AFRICA</vt:lpstr>
      <vt:lpstr>NORTH AFRICA</vt:lpstr>
      <vt:lpstr>SOUTHERN AFRICA</vt:lpstr>
      <vt:lpstr>WEST AFRICA</vt:lpstr>
      <vt:lpstr>EAST AFRICA</vt:lpstr>
      <vt:lpstr>CENTRAL AFRICA</vt:lpstr>
      <vt:lpstr>NORTHEAST AFRICA</vt:lpstr>
      <vt:lpstr>Table 10</vt:lpstr>
      <vt:lpstr>Sheet1</vt:lpstr>
      <vt:lpstr>Graph North Afr. &amp; South Afr.</vt:lpstr>
      <vt:lpstr>Graph West, East &amp; Central Afr.</vt:lpstr>
    </vt:vector>
  </TitlesOfParts>
  <Company>Wageningen 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Frankema, Ewout</dc:creator>
  <cp:lastModifiedBy>Frankema, Ewout</cp:lastModifiedBy>
  <dcterms:created xsi:type="dcterms:W3CDTF">2013-04-21T18:21:20Z</dcterms:created>
  <dcterms:modified xsi:type="dcterms:W3CDTF">2017-10-10T14:20:54Z</dcterms:modified>
</cp:coreProperties>
</file>